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oraya.bebahan\Desktop\"/>
    </mc:Choice>
  </mc:AlternateContent>
  <xr:revisionPtr revIDLastSave="0" documentId="8_{E7E2A7B6-355C-4BC4-9930-D158462CEBEB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Bellinzago lombardo" sheetId="4" r:id="rId1"/>
    <sheet name="Liscate" sheetId="2" r:id="rId2"/>
    <sheet name="Pozzuolo Martesana" sheetId="3" r:id="rId3"/>
  </sheets>
  <calcPr calcId="181029"/>
</workbook>
</file>

<file path=xl/calcChain.xml><?xml version="1.0" encoding="utf-8"?>
<calcChain xmlns="http://schemas.openxmlformats.org/spreadsheetml/2006/main">
  <c r="Z12" i="3" l="1"/>
  <c r="W12" i="3"/>
  <c r="U12" i="3"/>
  <c r="Y12" i="3" s="1"/>
  <c r="AB12" i="3" s="1"/>
  <c r="N12" i="3"/>
  <c r="L12" i="3"/>
  <c r="Q12" i="3" s="1"/>
  <c r="E12" i="3"/>
  <c r="G12" i="3" s="1"/>
  <c r="J12" i="3" s="1"/>
  <c r="C12" i="3"/>
  <c r="Z11" i="3"/>
  <c r="Y11" i="3"/>
  <c r="AB11" i="3" s="1"/>
  <c r="Q11" i="3"/>
  <c r="P11" i="3"/>
  <c r="S11" i="3" s="1"/>
  <c r="J11" i="3"/>
  <c r="H11" i="3"/>
  <c r="G11" i="3"/>
  <c r="AB10" i="3"/>
  <c r="Z10" i="3"/>
  <c r="Y10" i="3"/>
  <c r="Q10" i="3"/>
  <c r="P10" i="3"/>
  <c r="S10" i="3" s="1"/>
  <c r="H10" i="3"/>
  <c r="G10" i="3"/>
  <c r="J10" i="3" s="1"/>
  <c r="AB9" i="3"/>
  <c r="Z9" i="3"/>
  <c r="S9" i="3"/>
  <c r="Q9" i="3"/>
  <c r="J9" i="3"/>
  <c r="H9" i="3"/>
  <c r="Z8" i="3"/>
  <c r="Y8" i="3"/>
  <c r="AB8" i="3" s="1"/>
  <c r="Q8" i="3"/>
  <c r="P8" i="3"/>
  <c r="S8" i="3" s="1"/>
  <c r="J8" i="3"/>
  <c r="H8" i="3"/>
  <c r="G8" i="3"/>
  <c r="W12" i="2"/>
  <c r="Y12" i="2" s="1"/>
  <c r="AB12" i="2" s="1"/>
  <c r="U12" i="2"/>
  <c r="Z12" i="2" s="1"/>
  <c r="Q12" i="2"/>
  <c r="P12" i="2"/>
  <c r="S12" i="2" s="1"/>
  <c r="N12" i="2"/>
  <c r="L12" i="2"/>
  <c r="H12" i="2"/>
  <c r="E12" i="2"/>
  <c r="C12" i="2"/>
  <c r="G12" i="2" s="1"/>
  <c r="J12" i="2" s="1"/>
  <c r="AB11" i="2"/>
  <c r="Z11" i="2"/>
  <c r="Y11" i="2"/>
  <c r="S11" i="2"/>
  <c r="Q11" i="2"/>
  <c r="P11" i="2"/>
  <c r="H11" i="2"/>
  <c r="G11" i="2"/>
  <c r="J11" i="2" s="1"/>
  <c r="Z10" i="2"/>
  <c r="Y10" i="2"/>
  <c r="AB10" i="2" s="1"/>
  <c r="S10" i="2"/>
  <c r="Q10" i="2"/>
  <c r="P10" i="2"/>
  <c r="J10" i="2"/>
  <c r="H10" i="2"/>
  <c r="G10" i="2"/>
  <c r="AB9" i="2"/>
  <c r="Z9" i="2"/>
  <c r="S9" i="2"/>
  <c r="Q9" i="2"/>
  <c r="J9" i="2"/>
  <c r="H9" i="2"/>
  <c r="AB8" i="2"/>
  <c r="Z8" i="2"/>
  <c r="Y8" i="2"/>
  <c r="S8" i="2"/>
  <c r="Q8" i="2"/>
  <c r="P8" i="2"/>
  <c r="H8" i="2"/>
  <c r="G8" i="2"/>
  <c r="J8" i="2" s="1"/>
  <c r="Z12" i="4"/>
  <c r="W12" i="4"/>
  <c r="U12" i="4"/>
  <c r="Y12" i="4" s="1"/>
  <c r="AB12" i="4" s="1"/>
  <c r="N12" i="4"/>
  <c r="L12" i="4"/>
  <c r="Q12" i="4" s="1"/>
  <c r="E12" i="4"/>
  <c r="G12" i="4" s="1"/>
  <c r="J12" i="4" s="1"/>
  <c r="C12" i="4"/>
  <c r="Z11" i="4"/>
  <c r="Y11" i="4"/>
  <c r="AB11" i="4" s="1"/>
  <c r="Q11" i="4"/>
  <c r="P11" i="4"/>
  <c r="S11" i="4" s="1"/>
  <c r="J11" i="4"/>
  <c r="H11" i="4"/>
  <c r="G11" i="4"/>
  <c r="AB10" i="4"/>
  <c r="Z10" i="4"/>
  <c r="Y10" i="4"/>
  <c r="Q10" i="4"/>
  <c r="P10" i="4"/>
  <c r="S10" i="4" s="1"/>
  <c r="H10" i="4"/>
  <c r="G10" i="4"/>
  <c r="J10" i="4" s="1"/>
  <c r="AB9" i="4"/>
  <c r="Z9" i="4"/>
  <c r="S9" i="4"/>
  <c r="Q9" i="4"/>
  <c r="J9" i="4"/>
  <c r="H9" i="4"/>
  <c r="Z8" i="4"/>
  <c r="Y8" i="4"/>
  <c r="AB8" i="4" s="1"/>
  <c r="Q8" i="4"/>
  <c r="P8" i="4"/>
  <c r="S8" i="4" s="1"/>
  <c r="J8" i="4"/>
  <c r="H8" i="4"/>
  <c r="G8" i="4"/>
  <c r="H12" i="3" l="1"/>
  <c r="P12" i="3"/>
  <c r="S12" i="3" s="1"/>
  <c r="H12" i="4"/>
  <c r="P12" i="4"/>
  <c r="S12" i="4" s="1"/>
  <c r="W19" i="3" l="1"/>
  <c r="U19" i="3"/>
  <c r="N19" i="3"/>
  <c r="L19" i="3"/>
  <c r="E19" i="3"/>
  <c r="C19" i="3"/>
  <c r="Z18" i="3"/>
  <c r="Y18" i="3"/>
  <c r="AB18" i="3" s="1"/>
  <c r="Q18" i="3"/>
  <c r="P18" i="3"/>
  <c r="S18" i="3" s="1"/>
  <c r="H18" i="3"/>
  <c r="G18" i="3"/>
  <c r="J18" i="3" s="1"/>
  <c r="Z17" i="3"/>
  <c r="Y17" i="3"/>
  <c r="Q17" i="3"/>
  <c r="P17" i="3"/>
  <c r="S17" i="3" s="1"/>
  <c r="H17" i="3"/>
  <c r="G17" i="3"/>
  <c r="J17" i="3" s="1"/>
  <c r="Z16" i="3"/>
  <c r="Y16" i="3"/>
  <c r="AB16" i="3" s="1"/>
  <c r="Q16" i="3"/>
  <c r="P16" i="3"/>
  <c r="S16" i="3" s="1"/>
  <c r="H16" i="3"/>
  <c r="G16" i="3"/>
  <c r="J16" i="3" s="1"/>
  <c r="Z15" i="3"/>
  <c r="Y15" i="3"/>
  <c r="AB15" i="3" s="1"/>
  <c r="Q15" i="3"/>
  <c r="P15" i="3"/>
  <c r="H15" i="3"/>
  <c r="G15" i="3"/>
  <c r="W19" i="2"/>
  <c r="U19" i="2"/>
  <c r="N19" i="2"/>
  <c r="L19" i="2"/>
  <c r="E19" i="2"/>
  <c r="C19" i="2"/>
  <c r="Z18" i="2"/>
  <c r="Y18" i="2"/>
  <c r="AB18" i="2" s="1"/>
  <c r="Q18" i="2"/>
  <c r="P18" i="2"/>
  <c r="S18" i="2" s="1"/>
  <c r="H18" i="2"/>
  <c r="G18" i="2"/>
  <c r="J18" i="2" s="1"/>
  <c r="Z17" i="2"/>
  <c r="Y17" i="2"/>
  <c r="Q17" i="2"/>
  <c r="P17" i="2"/>
  <c r="S17" i="2" s="1"/>
  <c r="H17" i="2"/>
  <c r="G17" i="2"/>
  <c r="J17" i="2" s="1"/>
  <c r="Z16" i="2"/>
  <c r="Y16" i="2"/>
  <c r="AB16" i="2" s="1"/>
  <c r="Q16" i="2"/>
  <c r="P16" i="2"/>
  <c r="S16" i="2" s="1"/>
  <c r="H16" i="2"/>
  <c r="G16" i="2"/>
  <c r="J16" i="2" s="1"/>
  <c r="Z15" i="2"/>
  <c r="Y15" i="2"/>
  <c r="AB15" i="2" s="1"/>
  <c r="Q15" i="2"/>
  <c r="P15" i="2"/>
  <c r="S15" i="2" s="1"/>
  <c r="H15" i="2"/>
  <c r="G15" i="2"/>
  <c r="W19" i="4"/>
  <c r="U19" i="4"/>
  <c r="N19" i="4"/>
  <c r="L19" i="4"/>
  <c r="E19" i="4"/>
  <c r="C19" i="4"/>
  <c r="AB18" i="4"/>
  <c r="Z18" i="4"/>
  <c r="Y18" i="4"/>
  <c r="Q18" i="4"/>
  <c r="P18" i="4"/>
  <c r="S18" i="4" s="1"/>
  <c r="H18" i="4"/>
  <c r="G18" i="4"/>
  <c r="J18" i="4" s="1"/>
  <c r="Z17" i="4"/>
  <c r="Y17" i="4"/>
  <c r="AB17" i="4" s="1"/>
  <c r="Q17" i="4"/>
  <c r="P17" i="4"/>
  <c r="S17" i="4" s="1"/>
  <c r="H17" i="4"/>
  <c r="G17" i="4"/>
  <c r="J17" i="4" s="1"/>
  <c r="Z16" i="4"/>
  <c r="Y16" i="4"/>
  <c r="AB16" i="4" s="1"/>
  <c r="Q16" i="4"/>
  <c r="P16" i="4"/>
  <c r="S16" i="4" s="1"/>
  <c r="H16" i="4"/>
  <c r="G16" i="4"/>
  <c r="J16" i="4" s="1"/>
  <c r="Z15" i="4"/>
  <c r="Y15" i="4"/>
  <c r="AB15" i="4" s="1"/>
  <c r="Q15" i="4"/>
  <c r="P15" i="4"/>
  <c r="S15" i="4" s="1"/>
  <c r="H15" i="4"/>
  <c r="G15" i="4"/>
  <c r="J15" i="4" s="1"/>
  <c r="D21" i="3" l="1"/>
  <c r="U21" i="2"/>
  <c r="C21" i="3"/>
  <c r="M21" i="2"/>
  <c r="L21" i="3"/>
  <c r="Y19" i="2"/>
  <c r="AB19" i="2" s="1"/>
  <c r="M21" i="3"/>
  <c r="D21" i="2"/>
  <c r="U21" i="3"/>
  <c r="L21" i="2"/>
  <c r="Y19" i="3"/>
  <c r="AB19" i="3" s="1"/>
  <c r="P19" i="3"/>
  <c r="P21" i="3" s="1"/>
  <c r="Q19" i="3"/>
  <c r="S15" i="3"/>
  <c r="S19" i="3" s="1"/>
  <c r="P19" i="2"/>
  <c r="S19" i="2"/>
  <c r="Q19" i="2"/>
  <c r="Z19" i="4"/>
  <c r="G19" i="3"/>
  <c r="J19" i="3" s="1"/>
  <c r="H19" i="3"/>
  <c r="H21" i="3"/>
  <c r="H19" i="2"/>
  <c r="G19" i="2"/>
  <c r="J19" i="2" s="1"/>
  <c r="C21" i="2"/>
  <c r="J15" i="3"/>
  <c r="AB17" i="3"/>
  <c r="V21" i="3"/>
  <c r="Z19" i="3"/>
  <c r="J15" i="2"/>
  <c r="AB17" i="2"/>
  <c r="V21" i="2"/>
  <c r="Z19" i="2"/>
  <c r="V21" i="4"/>
  <c r="Y19" i="4"/>
  <c r="AB19" i="4" s="1"/>
  <c r="P19" i="4"/>
  <c r="S19" i="4"/>
  <c r="Q19" i="4"/>
  <c r="M21" i="4"/>
  <c r="G19" i="4"/>
  <c r="J19" i="4" s="1"/>
  <c r="D21" i="4"/>
  <c r="H19" i="4"/>
  <c r="C21" i="4"/>
  <c r="U21" i="4"/>
  <c r="L21" i="4"/>
  <c r="Q21" i="3" l="1"/>
  <c r="Z21" i="2"/>
  <c r="P21" i="2"/>
  <c r="Z21" i="3"/>
  <c r="H21" i="2"/>
  <c r="AB21" i="2"/>
  <c r="Y21" i="2"/>
  <c r="Q21" i="2"/>
  <c r="AB21" i="3"/>
  <c r="Y21" i="3"/>
  <c r="S21" i="3"/>
  <c r="S21" i="2"/>
  <c r="G21" i="3"/>
  <c r="J21" i="3"/>
  <c r="G21" i="2"/>
  <c r="J21" i="2"/>
  <c r="Z21" i="4"/>
  <c r="Y21" i="4"/>
  <c r="Q21" i="4"/>
  <c r="P21" i="4"/>
  <c r="G21" i="4"/>
  <c r="J21" i="4"/>
  <c r="H21" i="4"/>
  <c r="AB21" i="4"/>
  <c r="S21" i="4"/>
</calcChain>
</file>

<file path=xl/sharedStrings.xml><?xml version="1.0" encoding="utf-8"?>
<sst xmlns="http://schemas.openxmlformats.org/spreadsheetml/2006/main" count="114" uniqueCount="33">
  <si>
    <t>Area funzionale</t>
  </si>
  <si>
    <t>Rapporto</t>
  </si>
  <si>
    <t>Servizio</t>
  </si>
  <si>
    <t>Entrate</t>
  </si>
  <si>
    <t>Spese</t>
  </si>
  <si>
    <t>Diff.
attiva\passiva</t>
  </si>
  <si>
    <t>Copertura
costo%</t>
  </si>
  <si>
    <t>Diff. media
per abitante</t>
  </si>
  <si>
    <t>1. Area assistenza sociale</t>
  </si>
  <si>
    <t>Asili Nido</t>
  </si>
  <si>
    <t>€</t>
  </si>
  <si>
    <t>Totale</t>
  </si>
  <si>
    <t>Trasporto Scolastico</t>
  </si>
  <si>
    <t>Totale generale</t>
  </si>
  <si>
    <t>Pasti a domicilio</t>
  </si>
  <si>
    <t>SAD</t>
  </si>
  <si>
    <t>Frequenza CDD</t>
  </si>
  <si>
    <t>previsione 2024</t>
  </si>
  <si>
    <t>previsione 2025</t>
  </si>
  <si>
    <t>Centro Estivo 4651/103032</t>
  </si>
  <si>
    <t>Corsi extrascolastici/pre post scuola 4672/103022</t>
  </si>
  <si>
    <t>Trasporto Scolastico 4662</t>
  </si>
  <si>
    <t>Centro Estivo 4652/103033</t>
  </si>
  <si>
    <t>Corsi extrascolastici/pre post scuola 4673/103023</t>
  </si>
  <si>
    <t>Trasporto Scolastico 4663/103026</t>
  </si>
  <si>
    <t>Centro Estivo 4650/103031</t>
  </si>
  <si>
    <t>Corsi extrascolastici/pre post scuola 4671 / 103021</t>
  </si>
  <si>
    <t>abitanti al 31/12/2022</t>
  </si>
  <si>
    <t>Mensa scolastica 4131 4231 4236 4655/ 103051</t>
  </si>
  <si>
    <t>Mensa scolastica 4232, 4655/103052</t>
  </si>
  <si>
    <t>Mensa scolastica 4133 4233  4655/103053</t>
  </si>
  <si>
    <t>previsione 2026</t>
  </si>
  <si>
    <t>GESTIONE SERVIZI A DOMANDA INDIVIDUALE  
- PREVISIONE 2024/2026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</si>
</sst>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0"/>
      <color indexed="8"/>
      <name val="Times New Roman"/>
      <charset val="204"/>
    </font>
    <font>
      <b/>
      <sz val="12.5"/>
      <name val="Arial"/>
      <family val="2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44" fontId="2" fillId="0" borderId="3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2" fontId="2" fillId="0" borderId="3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4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44" fontId="4" fillId="0" borderId="3" xfId="0" applyNumberFormat="1" applyFont="1" applyBorder="1" applyAlignment="1">
      <alignment horizontal="right" vertical="top" shrinkToFit="1"/>
    </xf>
    <xf numFmtId="44" fontId="5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shrinkToFit="1"/>
    </xf>
    <xf numFmtId="0" fontId="5" fillId="0" borderId="2" xfId="0" applyFont="1" applyBorder="1" applyAlignment="1">
      <alignment horizontal="left" vertical="top" wrapText="1"/>
    </xf>
    <xf numFmtId="2" fontId="4" fillId="0" borderId="3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horizontal="center" vertical="top" wrapText="1"/>
    </xf>
    <xf numFmtId="44" fontId="3" fillId="0" borderId="2" xfId="0" applyNumberFormat="1" applyFont="1" applyBorder="1" applyAlignment="1">
      <alignment horizontal="left" vertical="top" wrapText="1"/>
    </xf>
    <xf numFmtId="4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5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center" vertical="top" wrapText="1"/>
    </xf>
    <xf numFmtId="44" fontId="2" fillId="3" borderId="3" xfId="0" applyNumberFormat="1" applyFont="1" applyFill="1" applyBorder="1" applyAlignment="1">
      <alignment horizontal="right" vertical="top" shrinkToFit="1"/>
    </xf>
    <xf numFmtId="0" fontId="3" fillId="3" borderId="2" xfId="0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right" vertical="top" shrinkToFit="1"/>
    </xf>
    <xf numFmtId="0" fontId="3" fillId="3" borderId="2" xfId="0" applyFont="1" applyFill="1" applyBorder="1" applyAlignment="1">
      <alignment horizontal="left" vertical="top" wrapText="1"/>
    </xf>
    <xf numFmtId="2" fontId="2" fillId="3" borderId="3" xfId="0" applyNumberFormat="1" applyFont="1" applyFill="1" applyBorder="1" applyAlignment="1">
      <alignment horizontal="right" vertical="top" shrinkToFit="1"/>
    </xf>
    <xf numFmtId="0" fontId="3" fillId="4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6" fillId="6" borderId="0" xfId="0" applyFont="1" applyFill="1"/>
    <xf numFmtId="44" fontId="4" fillId="6" borderId="3" xfId="0" applyNumberFormat="1" applyFont="1" applyFill="1" applyBorder="1" applyAlignment="1">
      <alignment horizontal="right" vertical="top" shrinkToFit="1"/>
    </xf>
    <xf numFmtId="44" fontId="5" fillId="6" borderId="2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44" fontId="2" fillId="3" borderId="1" xfId="0" applyNumberFormat="1" applyFont="1" applyFill="1" applyBorder="1" applyAlignment="1">
      <alignment horizontal="left" vertical="top" shrinkToFit="1"/>
    </xf>
    <xf numFmtId="0" fontId="3" fillId="3" borderId="1" xfId="0" applyFont="1" applyFill="1" applyBorder="1" applyAlignment="1">
      <alignment horizontal="left" vertical="top" wrapText="1" indent="7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 indent="7"/>
    </xf>
    <xf numFmtId="0" fontId="3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 indent="7"/>
    </xf>
    <xf numFmtId="0" fontId="3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wrapText="1" indent="4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2"/>
  <sheetViews>
    <sheetView workbookViewId="0">
      <selection activeCell="B27" sqref="B27"/>
    </sheetView>
  </sheetViews>
  <sheetFormatPr defaultColWidth="8.6640625" defaultRowHeight="12.75" x14ac:dyDescent="0.2"/>
  <cols>
    <col min="1" max="1" width="38.5" customWidth="1"/>
    <col min="2" max="2" width="3.33203125" customWidth="1"/>
    <col min="3" max="3" width="12.83203125" customWidth="1"/>
    <col min="4" max="4" width="3.5" customWidth="1"/>
    <col min="5" max="5" width="12.83203125" customWidth="1"/>
    <col min="6" max="6" width="3.33203125" customWidth="1"/>
    <col min="7" max="7" width="12.83203125" customWidth="1"/>
    <col min="8" max="8" width="12" customWidth="1"/>
    <col min="9" max="9" width="4.1640625" customWidth="1"/>
    <col min="10" max="10" width="9.83203125" customWidth="1"/>
    <col min="11" max="11" width="3.1640625" customWidth="1"/>
    <col min="12" max="12" width="12.5" customWidth="1"/>
    <col min="13" max="13" width="3.5" customWidth="1"/>
    <col min="14" max="14" width="14.6640625" customWidth="1"/>
    <col min="15" max="15" width="3.33203125" customWidth="1"/>
    <col min="16" max="16" width="12.83203125" customWidth="1"/>
    <col min="17" max="17" width="12.1640625" customWidth="1"/>
    <col min="18" max="18" width="4" customWidth="1"/>
    <col min="19" max="19" width="9.5" customWidth="1"/>
    <col min="20" max="20" width="3.33203125" customWidth="1"/>
    <col min="21" max="21" width="12.6640625" customWidth="1"/>
    <col min="22" max="22" width="3.1640625" customWidth="1"/>
    <col min="23" max="23" width="14.1640625" customWidth="1"/>
    <col min="24" max="24" width="3.1640625" customWidth="1"/>
    <col min="25" max="25" width="12.5" customWidth="1"/>
    <col min="26" max="26" width="12.1640625" customWidth="1"/>
    <col min="27" max="27" width="4.1640625" customWidth="1"/>
    <col min="28" max="28" width="9.5" customWidth="1"/>
  </cols>
  <sheetData>
    <row r="2" spans="1:28" x14ac:dyDescent="0.2">
      <c r="A2" t="s">
        <v>27</v>
      </c>
      <c r="C2" s="30">
        <v>3847</v>
      </c>
    </row>
    <row r="4" spans="1:28" ht="38.25" customHeight="1" x14ac:dyDescent="0.2">
      <c r="A4" s="40" t="s">
        <v>32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x14ac:dyDescent="0.2">
      <c r="A5" s="4" t="s">
        <v>0</v>
      </c>
      <c r="B5" s="46" t="s">
        <v>17</v>
      </c>
      <c r="C5" s="46"/>
      <c r="D5" s="46"/>
      <c r="E5" s="46"/>
      <c r="F5" s="46"/>
      <c r="G5" s="46"/>
      <c r="H5" s="36" t="s">
        <v>1</v>
      </c>
      <c r="I5" s="36"/>
      <c r="J5" s="36"/>
      <c r="K5" s="37" t="s">
        <v>18</v>
      </c>
      <c r="L5" s="37"/>
      <c r="M5" s="37"/>
      <c r="N5" s="37"/>
      <c r="O5" s="37"/>
      <c r="P5" s="37"/>
      <c r="Q5" s="38" t="s">
        <v>1</v>
      </c>
      <c r="R5" s="38"/>
      <c r="S5" s="38"/>
      <c r="T5" s="39" t="s">
        <v>31</v>
      </c>
      <c r="U5" s="39"/>
      <c r="V5" s="39"/>
      <c r="W5" s="39"/>
      <c r="X5" s="39"/>
      <c r="Y5" s="39"/>
      <c r="Z5" s="41" t="s">
        <v>1</v>
      </c>
      <c r="AA5" s="41"/>
      <c r="AB5" s="41"/>
    </row>
    <row r="6" spans="1:28" ht="25.5" customHeight="1" x14ac:dyDescent="0.2">
      <c r="A6" s="5" t="s">
        <v>2</v>
      </c>
      <c r="B6" s="42" t="s">
        <v>3</v>
      </c>
      <c r="C6" s="42"/>
      <c r="D6" s="43" t="s">
        <v>4</v>
      </c>
      <c r="E6" s="43"/>
      <c r="F6" s="44" t="s">
        <v>5</v>
      </c>
      <c r="G6" s="44"/>
      <c r="H6" s="6" t="s">
        <v>6</v>
      </c>
      <c r="I6" s="45" t="s">
        <v>7</v>
      </c>
      <c r="J6" s="45"/>
      <c r="K6" s="42" t="s">
        <v>3</v>
      </c>
      <c r="L6" s="42"/>
      <c r="M6" s="43" t="s">
        <v>4</v>
      </c>
      <c r="N6" s="43"/>
      <c r="O6" s="44" t="s">
        <v>5</v>
      </c>
      <c r="P6" s="44"/>
      <c r="Q6" s="6" t="s">
        <v>6</v>
      </c>
      <c r="R6" s="45" t="s">
        <v>7</v>
      </c>
      <c r="S6" s="45"/>
      <c r="T6" s="42" t="s">
        <v>3</v>
      </c>
      <c r="U6" s="42"/>
      <c r="V6" s="43" t="s">
        <v>4</v>
      </c>
      <c r="W6" s="43"/>
      <c r="X6" s="44" t="s">
        <v>5</v>
      </c>
      <c r="Y6" s="44"/>
      <c r="Z6" s="6" t="s">
        <v>6</v>
      </c>
      <c r="AA6" s="45" t="s">
        <v>7</v>
      </c>
      <c r="AB6" s="45"/>
    </row>
    <row r="7" spans="1:28" x14ac:dyDescent="0.2">
      <c r="A7" s="7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x14ac:dyDescent="0.2">
      <c r="A8" s="8" t="s">
        <v>9</v>
      </c>
      <c r="B8" s="9"/>
      <c r="C8" s="31">
        <v>0</v>
      </c>
      <c r="D8" s="32"/>
      <c r="E8" s="31">
        <v>0</v>
      </c>
      <c r="F8" s="11"/>
      <c r="G8" s="10">
        <f>SUM(C8-E8)</f>
        <v>0</v>
      </c>
      <c r="H8" s="12" t="e">
        <f>SUM(C8/E8)*100</f>
        <v>#DIV/0!</v>
      </c>
      <c r="I8" s="13"/>
      <c r="J8" s="14">
        <f>SUM(G8/C2)</f>
        <v>0</v>
      </c>
      <c r="K8" s="9"/>
      <c r="L8" s="31">
        <v>0</v>
      </c>
      <c r="M8" s="32"/>
      <c r="N8" s="31">
        <v>0</v>
      </c>
      <c r="O8" s="11"/>
      <c r="P8" s="10">
        <f>SUM(L8-N8)</f>
        <v>0</v>
      </c>
      <c r="Q8" s="12" t="e">
        <f>SUM(L8/N8)*100</f>
        <v>#DIV/0!</v>
      </c>
      <c r="R8" s="13"/>
      <c r="S8" s="14">
        <f>SUM(P8/C2)</f>
        <v>0</v>
      </c>
      <c r="T8" s="9"/>
      <c r="U8" s="31">
        <v>0</v>
      </c>
      <c r="V8" s="32"/>
      <c r="W8" s="31">
        <v>0</v>
      </c>
      <c r="X8" s="11"/>
      <c r="Y8" s="10">
        <f>SUM(U8-W8)</f>
        <v>0</v>
      </c>
      <c r="Z8" s="12" t="e">
        <f>SUM(U8/W8)*100</f>
        <v>#DIV/0!</v>
      </c>
      <c r="AA8" s="13"/>
      <c r="AB8" s="14">
        <f>SUM(Y8/C2)</f>
        <v>0</v>
      </c>
    </row>
    <row r="9" spans="1:28" x14ac:dyDescent="0.2">
      <c r="A9" s="8" t="s">
        <v>15</v>
      </c>
      <c r="B9" s="9"/>
      <c r="C9" s="31">
        <v>12500</v>
      </c>
      <c r="D9" s="32"/>
      <c r="E9" s="31">
        <v>39000</v>
      </c>
      <c r="F9" s="11"/>
      <c r="G9" s="10">
        <v>0</v>
      </c>
      <c r="H9" s="12">
        <f t="shared" ref="H9:H12" si="0">SUM(C9/E9)*100</f>
        <v>32.051282051282051</v>
      </c>
      <c r="I9" s="13"/>
      <c r="J9" s="14">
        <f>SUM(G9/C2)</f>
        <v>0</v>
      </c>
      <c r="K9" s="9"/>
      <c r="L9" s="31">
        <v>12500</v>
      </c>
      <c r="M9" s="32"/>
      <c r="N9" s="31">
        <v>39000</v>
      </c>
      <c r="O9" s="11"/>
      <c r="P9" s="10">
        <v>0</v>
      </c>
      <c r="Q9" s="12">
        <f t="shared" ref="Q9:Q12" si="1">SUM(L9/N9)*100</f>
        <v>32.051282051282051</v>
      </c>
      <c r="R9" s="13"/>
      <c r="S9" s="14">
        <f>SUM(P9/C2)</f>
        <v>0</v>
      </c>
      <c r="T9" s="9"/>
      <c r="U9" s="31">
        <v>12500</v>
      </c>
      <c r="V9" s="32"/>
      <c r="W9" s="31">
        <v>39000</v>
      </c>
      <c r="X9" s="11"/>
      <c r="Y9" s="10">
        <v>0</v>
      </c>
      <c r="Z9" s="12">
        <f t="shared" ref="Z9:Z12" si="2">SUM(U9/W9)*100</f>
        <v>32.051282051282051</v>
      </c>
      <c r="AA9" s="13"/>
      <c r="AB9" s="14">
        <f>SUM(Y9/C2)</f>
        <v>0</v>
      </c>
    </row>
    <row r="10" spans="1:28" x14ac:dyDescent="0.2">
      <c r="A10" s="8" t="s">
        <v>14</v>
      </c>
      <c r="B10" s="9"/>
      <c r="C10" s="31">
        <v>19000</v>
      </c>
      <c r="D10" s="32"/>
      <c r="E10" s="31">
        <v>23000</v>
      </c>
      <c r="F10" s="11"/>
      <c r="G10" s="10">
        <f t="shared" ref="G10:G12" si="3">SUM(C10-E10)</f>
        <v>-4000</v>
      </c>
      <c r="H10" s="12">
        <f t="shared" si="0"/>
        <v>82.608695652173907</v>
      </c>
      <c r="I10" s="13"/>
      <c r="J10" s="14">
        <f>SUM(G10/C2)</f>
        <v>-1.0397712503249286</v>
      </c>
      <c r="K10" s="9"/>
      <c r="L10" s="31">
        <v>19000</v>
      </c>
      <c r="M10" s="32"/>
      <c r="N10" s="31">
        <v>23000</v>
      </c>
      <c r="O10" s="11"/>
      <c r="P10" s="10">
        <f t="shared" ref="P10:P11" si="4">SUM(L10-N10)</f>
        <v>-4000</v>
      </c>
      <c r="Q10" s="12">
        <f t="shared" si="1"/>
        <v>82.608695652173907</v>
      </c>
      <c r="R10" s="13"/>
      <c r="S10" s="14">
        <f>SUM(P10/C2)</f>
        <v>-1.0397712503249286</v>
      </c>
      <c r="T10" s="9"/>
      <c r="U10" s="31">
        <v>19000</v>
      </c>
      <c r="V10" s="32"/>
      <c r="W10" s="31">
        <v>23000</v>
      </c>
      <c r="X10" s="11"/>
      <c r="Y10" s="10">
        <f t="shared" ref="Y10:Y12" si="5">SUM(U10-W10)</f>
        <v>-4000</v>
      </c>
      <c r="Z10" s="12">
        <f t="shared" si="2"/>
        <v>82.608695652173907</v>
      </c>
      <c r="AA10" s="13"/>
      <c r="AB10" s="14">
        <f>SUM(Y10/C2)</f>
        <v>-1.0397712503249286</v>
      </c>
    </row>
    <row r="11" spans="1:28" x14ac:dyDescent="0.2">
      <c r="A11" s="8" t="s">
        <v>16</v>
      </c>
      <c r="B11" s="9"/>
      <c r="C11" s="31">
        <v>0</v>
      </c>
      <c r="D11" s="32"/>
      <c r="E11" s="31">
        <v>33506</v>
      </c>
      <c r="F11" s="11"/>
      <c r="G11" s="10">
        <f t="shared" si="3"/>
        <v>-33506</v>
      </c>
      <c r="H11" s="12">
        <f t="shared" si="0"/>
        <v>0</v>
      </c>
      <c r="I11" s="13"/>
      <c r="J11" s="14">
        <f>SUM(G11/C2)</f>
        <v>-8.709643878346764</v>
      </c>
      <c r="K11" s="9"/>
      <c r="L11" s="31">
        <v>0</v>
      </c>
      <c r="M11" s="32"/>
      <c r="N11" s="31">
        <v>33506</v>
      </c>
      <c r="O11" s="11"/>
      <c r="P11" s="10">
        <f t="shared" si="4"/>
        <v>-33506</v>
      </c>
      <c r="Q11" s="12">
        <f t="shared" si="1"/>
        <v>0</v>
      </c>
      <c r="R11" s="13"/>
      <c r="S11" s="14">
        <f>SUM(P11/C2)</f>
        <v>-8.709643878346764</v>
      </c>
      <c r="T11" s="9"/>
      <c r="U11" s="31">
        <v>0</v>
      </c>
      <c r="V11" s="32"/>
      <c r="W11" s="31">
        <v>33506</v>
      </c>
      <c r="X11" s="11"/>
      <c r="Y11" s="10">
        <f t="shared" si="5"/>
        <v>-33506</v>
      </c>
      <c r="Z11" s="12">
        <f t="shared" si="2"/>
        <v>0</v>
      </c>
      <c r="AA11" s="13"/>
      <c r="AB11" s="14">
        <f>SUM(Y11/C2)</f>
        <v>-8.709643878346764</v>
      </c>
    </row>
    <row r="12" spans="1:28" x14ac:dyDescent="0.2">
      <c r="A12" s="4" t="s">
        <v>11</v>
      </c>
      <c r="B12" s="15"/>
      <c r="C12" s="1">
        <f>SUM(C8:C11)</f>
        <v>31500</v>
      </c>
      <c r="D12" s="16"/>
      <c r="E12" s="1">
        <f>SUM(E8:E11)</f>
        <v>95506</v>
      </c>
      <c r="F12" s="17"/>
      <c r="G12" s="1">
        <f t="shared" si="3"/>
        <v>-64006</v>
      </c>
      <c r="H12" s="2">
        <f t="shared" si="0"/>
        <v>32.98222101229242</v>
      </c>
      <c r="I12" s="18"/>
      <c r="J12" s="3">
        <f>SUM(G12/C2)</f>
        <v>-16.637899662074343</v>
      </c>
      <c r="K12" s="15"/>
      <c r="L12" s="1">
        <f>SUM(L8:L11)</f>
        <v>31500</v>
      </c>
      <c r="M12" s="16"/>
      <c r="N12" s="1">
        <f>SUM(N8:N11)</f>
        <v>95506</v>
      </c>
      <c r="O12" s="17"/>
      <c r="P12" s="1">
        <f>SUM(P8:P11)</f>
        <v>-37506</v>
      </c>
      <c r="Q12" s="2">
        <f t="shared" si="1"/>
        <v>32.98222101229242</v>
      </c>
      <c r="R12" s="18"/>
      <c r="S12" s="3">
        <f>SUM(P12/C2)</f>
        <v>-9.7494151286716928</v>
      </c>
      <c r="T12" s="15"/>
      <c r="U12" s="1">
        <f>SUM(U8:U11)</f>
        <v>31500</v>
      </c>
      <c r="V12" s="16"/>
      <c r="W12" s="1">
        <f>SUM(W8:W11)</f>
        <v>95506</v>
      </c>
      <c r="X12" s="17"/>
      <c r="Y12" s="1">
        <f t="shared" si="5"/>
        <v>-64006</v>
      </c>
      <c r="Z12" s="2">
        <f t="shared" si="2"/>
        <v>32.98222101229242</v>
      </c>
      <c r="AA12" s="18"/>
      <c r="AB12" s="3">
        <f>SUM(Y12/C2)</f>
        <v>-16.637899662074343</v>
      </c>
    </row>
    <row r="13" spans="1:28" x14ac:dyDescent="0.2">
      <c r="A13" s="19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x14ac:dyDescent="0.2">
      <c r="A14" s="20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25.5" x14ac:dyDescent="0.2">
      <c r="A15" s="8" t="s">
        <v>26</v>
      </c>
      <c r="B15" s="9"/>
      <c r="C15" s="31">
        <v>14000</v>
      </c>
      <c r="D15" s="32"/>
      <c r="E15" s="31">
        <v>17000</v>
      </c>
      <c r="F15" s="11"/>
      <c r="G15" s="10">
        <f>SUM(C15-E15)</f>
        <v>-3000</v>
      </c>
      <c r="H15" s="12">
        <f>SUM(C15/E15*100)</f>
        <v>82.35294117647058</v>
      </c>
      <c r="I15" s="13"/>
      <c r="J15" s="14">
        <f>SUM(G15/C2)</f>
        <v>-0.77982843774369637</v>
      </c>
      <c r="K15" s="9"/>
      <c r="L15" s="31">
        <v>14000</v>
      </c>
      <c r="M15" s="32"/>
      <c r="N15" s="31">
        <v>17000</v>
      </c>
      <c r="O15" s="11"/>
      <c r="P15" s="10">
        <f>SUM(L15-N15)</f>
        <v>-3000</v>
      </c>
      <c r="Q15" s="12">
        <f>SUM(L15/N15*100)</f>
        <v>82.35294117647058</v>
      </c>
      <c r="R15" s="13"/>
      <c r="S15" s="14">
        <f>SUM(P15/C2)</f>
        <v>-0.77982843774369637</v>
      </c>
      <c r="T15" s="9"/>
      <c r="U15" s="31">
        <v>14000</v>
      </c>
      <c r="V15" s="32"/>
      <c r="W15" s="31">
        <v>17000</v>
      </c>
      <c r="X15" s="11"/>
      <c r="Y15" s="10">
        <f>SUM(U15-W15)</f>
        <v>-3000</v>
      </c>
      <c r="Z15" s="12">
        <f>SUM(U15/W15*100)</f>
        <v>82.35294117647058</v>
      </c>
      <c r="AA15" s="13"/>
      <c r="AB15" s="14">
        <f>SUM(Y15/C2)</f>
        <v>-0.77982843774369637</v>
      </c>
    </row>
    <row r="16" spans="1:28" ht="25.5" x14ac:dyDescent="0.2">
      <c r="A16" s="8" t="s">
        <v>28</v>
      </c>
      <c r="B16" s="9"/>
      <c r="C16" s="31">
        <v>158000</v>
      </c>
      <c r="D16" s="32"/>
      <c r="E16" s="31">
        <v>240000</v>
      </c>
      <c r="F16" s="11"/>
      <c r="G16" s="10">
        <f t="shared" ref="G16:G18" si="6">SUM(C16-E16)</f>
        <v>-82000</v>
      </c>
      <c r="H16" s="12">
        <f t="shared" ref="H16:H19" si="7">SUM(C16/E16*100)</f>
        <v>65.833333333333329</v>
      </c>
      <c r="I16" s="13"/>
      <c r="J16" s="14">
        <f>SUM(G16/C2)</f>
        <v>-21.315310631661035</v>
      </c>
      <c r="K16" s="9"/>
      <c r="L16" s="31">
        <v>160000</v>
      </c>
      <c r="M16" s="32"/>
      <c r="N16" s="31">
        <v>243350</v>
      </c>
      <c r="O16" s="11"/>
      <c r="P16" s="10">
        <f t="shared" ref="P16:P18" si="8">SUM(L16-N16)</f>
        <v>-83350</v>
      </c>
      <c r="Q16" s="12">
        <f t="shared" ref="Q16:Q19" si="9">SUM(L16/N16*100)</f>
        <v>65.748921306759812</v>
      </c>
      <c r="R16" s="13"/>
      <c r="S16" s="14">
        <f>SUM(P16/C2)</f>
        <v>-21.666233428645697</v>
      </c>
      <c r="T16" s="9"/>
      <c r="U16" s="31">
        <v>160000</v>
      </c>
      <c r="V16" s="32"/>
      <c r="W16" s="31">
        <v>243350</v>
      </c>
      <c r="X16" s="11"/>
      <c r="Y16" s="10">
        <f t="shared" ref="Y16:Y18" si="10">SUM(U16-W16)</f>
        <v>-83350</v>
      </c>
      <c r="Z16" s="12">
        <f t="shared" ref="Z16:Z19" si="11">SUM(U16/W16*100)</f>
        <v>65.748921306759812</v>
      </c>
      <c r="AA16" s="13"/>
      <c r="AB16" s="14">
        <f>SUM(Y16/C2)</f>
        <v>-21.666233428645697</v>
      </c>
    </row>
    <row r="17" spans="1:28" x14ac:dyDescent="0.2">
      <c r="A17" s="8" t="s">
        <v>25</v>
      </c>
      <c r="B17" s="9"/>
      <c r="C17" s="31">
        <v>21500</v>
      </c>
      <c r="D17" s="32"/>
      <c r="E17" s="31">
        <v>40000</v>
      </c>
      <c r="F17" s="11"/>
      <c r="G17" s="10">
        <f t="shared" si="6"/>
        <v>-18500</v>
      </c>
      <c r="H17" s="12">
        <f t="shared" si="7"/>
        <v>53.75</v>
      </c>
      <c r="I17" s="13"/>
      <c r="J17" s="14">
        <f>SUM(G17/C2)</f>
        <v>-4.8089420327527943</v>
      </c>
      <c r="K17" s="9"/>
      <c r="L17" s="31">
        <v>21500</v>
      </c>
      <c r="M17" s="32"/>
      <c r="N17" s="31">
        <v>40000</v>
      </c>
      <c r="O17" s="11"/>
      <c r="P17" s="10">
        <f t="shared" si="8"/>
        <v>-18500</v>
      </c>
      <c r="Q17" s="12">
        <f t="shared" si="9"/>
        <v>53.75</v>
      </c>
      <c r="R17" s="13"/>
      <c r="S17" s="14">
        <f>SUM(P17/C2)</f>
        <v>-4.8089420327527943</v>
      </c>
      <c r="T17" s="9"/>
      <c r="U17" s="31">
        <v>21500</v>
      </c>
      <c r="V17" s="32"/>
      <c r="W17" s="31">
        <v>40000</v>
      </c>
      <c r="X17" s="11"/>
      <c r="Y17" s="10">
        <f t="shared" si="10"/>
        <v>-18500</v>
      </c>
      <c r="Z17" s="12">
        <f t="shared" si="11"/>
        <v>53.75</v>
      </c>
      <c r="AA17" s="13"/>
      <c r="AB17" s="14">
        <f>SUM(Y17/C2)</f>
        <v>-4.8089420327527943</v>
      </c>
    </row>
    <row r="18" spans="1:28" x14ac:dyDescent="0.2">
      <c r="A18" s="8" t="s">
        <v>12</v>
      </c>
      <c r="B18" s="9"/>
      <c r="C18" s="31">
        <v>0</v>
      </c>
      <c r="D18" s="32"/>
      <c r="E18" s="31">
        <v>0</v>
      </c>
      <c r="F18" s="11"/>
      <c r="G18" s="10">
        <f t="shared" si="6"/>
        <v>0</v>
      </c>
      <c r="H18" s="12" t="e">
        <f t="shared" si="7"/>
        <v>#DIV/0!</v>
      </c>
      <c r="I18" s="13"/>
      <c r="J18" s="14">
        <f>SUM(G18/C2)</f>
        <v>0</v>
      </c>
      <c r="K18" s="9"/>
      <c r="L18" s="31">
        <v>0</v>
      </c>
      <c r="M18" s="32"/>
      <c r="N18" s="31">
        <v>0</v>
      </c>
      <c r="O18" s="11"/>
      <c r="P18" s="10">
        <f t="shared" si="8"/>
        <v>0</v>
      </c>
      <c r="Q18" s="12" t="e">
        <f t="shared" si="9"/>
        <v>#DIV/0!</v>
      </c>
      <c r="R18" s="13"/>
      <c r="S18" s="14">
        <f>SUM(P18/C2)</f>
        <v>0</v>
      </c>
      <c r="T18" s="9"/>
      <c r="U18" s="31">
        <v>0</v>
      </c>
      <c r="V18" s="32"/>
      <c r="W18" s="31">
        <v>0</v>
      </c>
      <c r="X18" s="11"/>
      <c r="Y18" s="10">
        <f t="shared" si="10"/>
        <v>0</v>
      </c>
      <c r="Z18" s="12" t="e">
        <f t="shared" si="11"/>
        <v>#DIV/0!</v>
      </c>
      <c r="AA18" s="13"/>
      <c r="AB18" s="14">
        <f>SUM(Y18/C2)</f>
        <v>0</v>
      </c>
    </row>
    <row r="19" spans="1:28" x14ac:dyDescent="0.2">
      <c r="A19" s="4" t="s">
        <v>11</v>
      </c>
      <c r="B19" s="15"/>
      <c r="C19" s="1">
        <f>SUM(C15:C18)</f>
        <v>193500</v>
      </c>
      <c r="D19" s="16"/>
      <c r="E19" s="1">
        <f>SUM(E15:E18)</f>
        <v>297000</v>
      </c>
      <c r="F19" s="17"/>
      <c r="G19" s="1">
        <f>SUM(G15:G18)</f>
        <v>-103500</v>
      </c>
      <c r="H19" s="2">
        <f t="shared" si="7"/>
        <v>65.151515151515156</v>
      </c>
      <c r="I19" s="18"/>
      <c r="J19" s="3">
        <f>SUM(G19/C2)</f>
        <v>-26.904081102157527</v>
      </c>
      <c r="K19" s="15" t="s">
        <v>10</v>
      </c>
      <c r="L19" s="1">
        <f>SUM(L15:L18)</f>
        <v>195500</v>
      </c>
      <c r="M19" s="16"/>
      <c r="N19" s="1">
        <f>SUM(N15:N18)</f>
        <v>300350</v>
      </c>
      <c r="O19" s="17"/>
      <c r="P19" s="1">
        <f>SUM(P15:P18)</f>
        <v>-104850</v>
      </c>
      <c r="Q19" s="2">
        <f t="shared" si="9"/>
        <v>65.090727484601302</v>
      </c>
      <c r="R19" s="18"/>
      <c r="S19" s="3">
        <f>SUM(S15:S18)</f>
        <v>-27.255003899142189</v>
      </c>
      <c r="T19" s="15"/>
      <c r="U19" s="1">
        <f>SUM(U15:U18)</f>
        <v>195500</v>
      </c>
      <c r="V19" s="16"/>
      <c r="W19" s="1">
        <f>SUM(W15:W18)</f>
        <v>300350</v>
      </c>
      <c r="X19" s="17"/>
      <c r="Y19" s="1">
        <f>SUM(Y15:Y18)</f>
        <v>-104850</v>
      </c>
      <c r="Z19" s="2">
        <f t="shared" si="11"/>
        <v>65.090727484601302</v>
      </c>
      <c r="AA19" s="18"/>
      <c r="AB19" s="3">
        <f>SUM(Y19/C2)</f>
        <v>-27.255003899142189</v>
      </c>
    </row>
    <row r="20" spans="1:28" x14ac:dyDescent="0.2">
      <c r="A20" s="21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2">
      <c r="A21" s="4" t="s">
        <v>13</v>
      </c>
      <c r="B21" s="22"/>
      <c r="C21" s="23">
        <f>SUM(C12+C19)</f>
        <v>225000</v>
      </c>
      <c r="D21" s="35">
        <f>SUM(E12+E19)</f>
        <v>392506</v>
      </c>
      <c r="E21" s="35"/>
      <c r="F21" s="24"/>
      <c r="G21" s="23">
        <f>SUM(G12+G19)</f>
        <v>-167506</v>
      </c>
      <c r="H21" s="25">
        <f>SUM(C21/D21*100)</f>
        <v>57.323964474428415</v>
      </c>
      <c r="I21" s="26"/>
      <c r="J21" s="27">
        <f>SUM(J12+J19)</f>
        <v>-43.541980764231866</v>
      </c>
      <c r="K21" s="28"/>
      <c r="L21" s="23">
        <f>SUM(L12+L19)</f>
        <v>227000</v>
      </c>
      <c r="M21" s="35">
        <f>SUM(N12+N19)</f>
        <v>395856</v>
      </c>
      <c r="N21" s="35"/>
      <c r="O21" s="24"/>
      <c r="P21" s="23">
        <f>SUM(P12+P19)</f>
        <v>-142356</v>
      </c>
      <c r="Q21" s="25">
        <f>SUM(L21/M21*100)</f>
        <v>57.344084717675116</v>
      </c>
      <c r="R21" s="26"/>
      <c r="S21" s="27">
        <f>SUM(S12+S19)</f>
        <v>-37.004419027813881</v>
      </c>
      <c r="T21" s="29"/>
      <c r="U21" s="23">
        <f>SUM(U12+U19)</f>
        <v>227000</v>
      </c>
      <c r="V21" s="35">
        <f>SUM(W12+W19)</f>
        <v>395856</v>
      </c>
      <c r="W21" s="35"/>
      <c r="X21" s="24"/>
      <c r="Y21" s="23">
        <f>SUM(Y12+Y19)</f>
        <v>-168856</v>
      </c>
      <c r="Z21" s="25">
        <f>SUM(U21/V21*100)</f>
        <v>57.344084717675116</v>
      </c>
      <c r="AA21" s="26"/>
      <c r="AB21" s="27">
        <f>SUM(AB12+AB19)</f>
        <v>-43.892903561216528</v>
      </c>
    </row>
    <row r="22" spans="1:28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</sheetData>
  <sheetProtection selectLockedCells="1" selectUnlockedCells="1"/>
  <mergeCells count="37">
    <mergeCell ref="T5:Y5"/>
    <mergeCell ref="A4:AB4"/>
    <mergeCell ref="Z5:AB5"/>
    <mergeCell ref="B6:C6"/>
    <mergeCell ref="D6:E6"/>
    <mergeCell ref="F6:G6"/>
    <mergeCell ref="I6:J6"/>
    <mergeCell ref="K6:L6"/>
    <mergeCell ref="M6:N6"/>
    <mergeCell ref="O6:P6"/>
    <mergeCell ref="R6:S6"/>
    <mergeCell ref="T6:U6"/>
    <mergeCell ref="V6:W6"/>
    <mergeCell ref="X6:Y6"/>
    <mergeCell ref="AA6:AB6"/>
    <mergeCell ref="B5:G5"/>
    <mergeCell ref="H5:J5"/>
    <mergeCell ref="K5:P5"/>
    <mergeCell ref="B7:J7"/>
    <mergeCell ref="K7:S7"/>
    <mergeCell ref="Q5:S5"/>
    <mergeCell ref="T7:AB7"/>
    <mergeCell ref="B13:J13"/>
    <mergeCell ref="K13:S13"/>
    <mergeCell ref="T13:AB13"/>
    <mergeCell ref="B14:J14"/>
    <mergeCell ref="K14:S14"/>
    <mergeCell ref="T14:AB14"/>
    <mergeCell ref="A22:J22"/>
    <mergeCell ref="K22:S22"/>
    <mergeCell ref="T22:AB22"/>
    <mergeCell ref="B20:J20"/>
    <mergeCell ref="K20:S20"/>
    <mergeCell ref="T20:AB20"/>
    <mergeCell ref="D21:E21"/>
    <mergeCell ref="M21:N21"/>
    <mergeCell ref="V21:W21"/>
  </mergeCells>
  <pageMargins left="0.7" right="0.7" top="0.75" bottom="0.75" header="0.51180555555555551" footer="0.51180555555555551"/>
  <pageSetup paperSize="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22"/>
  <sheetViews>
    <sheetView workbookViewId="0">
      <selection activeCell="N34" sqref="N34"/>
    </sheetView>
  </sheetViews>
  <sheetFormatPr defaultColWidth="8.6640625" defaultRowHeight="12.75" x14ac:dyDescent="0.2"/>
  <cols>
    <col min="1" max="1" width="38.5" customWidth="1"/>
    <col min="2" max="2" width="3.33203125" customWidth="1"/>
    <col min="3" max="3" width="12.83203125" customWidth="1"/>
    <col min="4" max="4" width="3.5" customWidth="1"/>
    <col min="5" max="5" width="12.83203125" customWidth="1"/>
    <col min="6" max="6" width="3.33203125" customWidth="1"/>
    <col min="7" max="7" width="12.83203125" customWidth="1"/>
    <col min="8" max="8" width="12" customWidth="1"/>
    <col min="9" max="9" width="4.1640625" customWidth="1"/>
    <col min="10" max="10" width="9.83203125" customWidth="1"/>
    <col min="11" max="11" width="3.1640625" customWidth="1"/>
    <col min="12" max="12" width="12.5" customWidth="1"/>
    <col min="13" max="13" width="3.5" customWidth="1"/>
    <col min="14" max="14" width="14.6640625" customWidth="1"/>
    <col min="15" max="15" width="3.33203125" customWidth="1"/>
    <col min="16" max="16" width="12.83203125" customWidth="1"/>
    <col min="17" max="17" width="12.1640625" customWidth="1"/>
    <col min="18" max="18" width="4" customWidth="1"/>
    <col min="19" max="19" width="9.5" customWidth="1"/>
    <col min="20" max="20" width="3.33203125" customWidth="1"/>
    <col min="21" max="21" width="12.6640625" customWidth="1"/>
    <col min="22" max="22" width="3.1640625" customWidth="1"/>
    <col min="23" max="23" width="14.1640625" customWidth="1"/>
    <col min="24" max="24" width="3.1640625" customWidth="1"/>
    <col min="25" max="25" width="12.5" customWidth="1"/>
    <col min="26" max="26" width="12.1640625" customWidth="1"/>
    <col min="27" max="27" width="4.1640625" customWidth="1"/>
    <col min="28" max="28" width="9.5" customWidth="1"/>
  </cols>
  <sheetData>
    <row r="2" spans="1:28" x14ac:dyDescent="0.2">
      <c r="A2" t="s">
        <v>27</v>
      </c>
      <c r="C2" s="30">
        <v>4099</v>
      </c>
    </row>
    <row r="4" spans="1:28" ht="38.25" customHeight="1" x14ac:dyDescent="0.2">
      <c r="A4" s="40" t="s">
        <v>32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x14ac:dyDescent="0.2">
      <c r="A5" s="4" t="s">
        <v>0</v>
      </c>
      <c r="B5" s="46" t="s">
        <v>17</v>
      </c>
      <c r="C5" s="46"/>
      <c r="D5" s="46"/>
      <c r="E5" s="46"/>
      <c r="F5" s="46"/>
      <c r="G5" s="46"/>
      <c r="H5" s="36" t="s">
        <v>1</v>
      </c>
      <c r="I5" s="36"/>
      <c r="J5" s="36"/>
      <c r="K5" s="37" t="s">
        <v>18</v>
      </c>
      <c r="L5" s="37"/>
      <c r="M5" s="37"/>
      <c r="N5" s="37"/>
      <c r="O5" s="37"/>
      <c r="P5" s="37"/>
      <c r="Q5" s="38" t="s">
        <v>1</v>
      </c>
      <c r="R5" s="38"/>
      <c r="S5" s="38"/>
      <c r="T5" s="39" t="s">
        <v>31</v>
      </c>
      <c r="U5" s="39"/>
      <c r="V5" s="39"/>
      <c r="W5" s="39"/>
      <c r="X5" s="39"/>
      <c r="Y5" s="39"/>
      <c r="Z5" s="41" t="s">
        <v>1</v>
      </c>
      <c r="AA5" s="41"/>
      <c r="AB5" s="41"/>
    </row>
    <row r="6" spans="1:28" ht="25.5" customHeight="1" x14ac:dyDescent="0.2">
      <c r="A6" s="5" t="s">
        <v>2</v>
      </c>
      <c r="B6" s="42" t="s">
        <v>3</v>
      </c>
      <c r="C6" s="42"/>
      <c r="D6" s="43" t="s">
        <v>4</v>
      </c>
      <c r="E6" s="43"/>
      <c r="F6" s="44" t="s">
        <v>5</v>
      </c>
      <c r="G6" s="44"/>
      <c r="H6" s="6" t="s">
        <v>6</v>
      </c>
      <c r="I6" s="45" t="s">
        <v>7</v>
      </c>
      <c r="J6" s="45"/>
      <c r="K6" s="42" t="s">
        <v>3</v>
      </c>
      <c r="L6" s="42"/>
      <c r="M6" s="43" t="s">
        <v>4</v>
      </c>
      <c r="N6" s="43"/>
      <c r="O6" s="44" t="s">
        <v>5</v>
      </c>
      <c r="P6" s="44"/>
      <c r="Q6" s="6" t="s">
        <v>6</v>
      </c>
      <c r="R6" s="45" t="s">
        <v>7</v>
      </c>
      <c r="S6" s="45"/>
      <c r="T6" s="42" t="s">
        <v>3</v>
      </c>
      <c r="U6" s="42"/>
      <c r="V6" s="43" t="s">
        <v>4</v>
      </c>
      <c r="W6" s="43"/>
      <c r="X6" s="44" t="s">
        <v>5</v>
      </c>
      <c r="Y6" s="44"/>
      <c r="Z6" s="6" t="s">
        <v>6</v>
      </c>
      <c r="AA6" s="45" t="s">
        <v>7</v>
      </c>
      <c r="AB6" s="45"/>
    </row>
    <row r="7" spans="1:28" x14ac:dyDescent="0.2">
      <c r="A7" s="7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x14ac:dyDescent="0.2">
      <c r="A8" s="8" t="s">
        <v>9</v>
      </c>
      <c r="B8" s="9"/>
      <c r="C8" s="31">
        <v>100000</v>
      </c>
      <c r="D8" s="32"/>
      <c r="E8" s="31">
        <v>176000</v>
      </c>
      <c r="F8" s="11"/>
      <c r="G8" s="10">
        <f>SUM(C8-E8)</f>
        <v>-76000</v>
      </c>
      <c r="H8" s="12">
        <f>SUM(C8/E8)*100</f>
        <v>56.81818181818182</v>
      </c>
      <c r="I8" s="13"/>
      <c r="J8" s="14">
        <f>SUM(G8/C2)</f>
        <v>-18.541107587216395</v>
      </c>
      <c r="K8" s="9"/>
      <c r="L8" s="31">
        <v>100000</v>
      </c>
      <c r="M8" s="32"/>
      <c r="N8" s="31">
        <v>176000</v>
      </c>
      <c r="O8" s="11"/>
      <c r="P8" s="10">
        <f>SUM(L8-N8)</f>
        <v>-76000</v>
      </c>
      <c r="Q8" s="12">
        <f>SUM(L8/N8)*100</f>
        <v>56.81818181818182</v>
      </c>
      <c r="R8" s="13"/>
      <c r="S8" s="14">
        <f>SUM(P8/C2)</f>
        <v>-18.541107587216395</v>
      </c>
      <c r="T8" s="9"/>
      <c r="U8" s="31">
        <v>100000</v>
      </c>
      <c r="V8" s="32"/>
      <c r="W8" s="31">
        <v>176000</v>
      </c>
      <c r="X8" s="11"/>
      <c r="Y8" s="10">
        <f>SUM(U8-W8)</f>
        <v>-76000</v>
      </c>
      <c r="Z8" s="12">
        <f>SUM(U8/W8)*100</f>
        <v>56.81818181818182</v>
      </c>
      <c r="AA8" s="13"/>
      <c r="AB8" s="14">
        <f>SUM(Y8/C2)</f>
        <v>-18.541107587216395</v>
      </c>
    </row>
    <row r="9" spans="1:28" x14ac:dyDescent="0.2">
      <c r="A9" s="8" t="s">
        <v>15</v>
      </c>
      <c r="B9" s="9"/>
      <c r="C9" s="31">
        <v>8000</v>
      </c>
      <c r="D9" s="32"/>
      <c r="E9" s="31">
        <v>0</v>
      </c>
      <c r="F9" s="11"/>
      <c r="G9" s="10">
        <v>0</v>
      </c>
      <c r="H9" s="12" t="e">
        <f t="shared" ref="H9:H12" si="0">SUM(C9/E9)*100</f>
        <v>#DIV/0!</v>
      </c>
      <c r="I9" s="13"/>
      <c r="J9" s="14">
        <f>SUM(G9/C2)</f>
        <v>0</v>
      </c>
      <c r="K9" s="9"/>
      <c r="L9" s="31">
        <v>8000</v>
      </c>
      <c r="M9" s="32"/>
      <c r="N9" s="31">
        <v>0</v>
      </c>
      <c r="O9" s="11"/>
      <c r="P9" s="10">
        <v>0</v>
      </c>
      <c r="Q9" s="12" t="e">
        <f t="shared" ref="Q9:Q12" si="1">SUM(L9/N9)*100</f>
        <v>#DIV/0!</v>
      </c>
      <c r="R9" s="13"/>
      <c r="S9" s="14">
        <f>SUM(P9/C2)</f>
        <v>0</v>
      </c>
      <c r="T9" s="9"/>
      <c r="U9" s="31">
        <v>8000</v>
      </c>
      <c r="V9" s="32"/>
      <c r="W9" s="31">
        <v>0</v>
      </c>
      <c r="X9" s="11"/>
      <c r="Y9" s="10">
        <v>0</v>
      </c>
      <c r="Z9" s="12" t="e">
        <f t="shared" ref="Z9:Z12" si="2">SUM(U9/W9)*100</f>
        <v>#DIV/0!</v>
      </c>
      <c r="AA9" s="13"/>
      <c r="AB9" s="14">
        <f>SUM(Y9/C2)</f>
        <v>0</v>
      </c>
    </row>
    <row r="10" spans="1:28" x14ac:dyDescent="0.2">
      <c r="A10" s="8" t="s">
        <v>14</v>
      </c>
      <c r="B10" s="9"/>
      <c r="C10" s="31">
        <v>0</v>
      </c>
      <c r="D10" s="32"/>
      <c r="E10" s="31">
        <v>0</v>
      </c>
      <c r="F10" s="11"/>
      <c r="G10" s="10">
        <f t="shared" ref="G10:G12" si="3">SUM(C10-E10)</f>
        <v>0</v>
      </c>
      <c r="H10" s="12" t="e">
        <f t="shared" si="0"/>
        <v>#DIV/0!</v>
      </c>
      <c r="I10" s="13"/>
      <c r="J10" s="14">
        <f>SUM(G10/C2)</f>
        <v>0</v>
      </c>
      <c r="K10" s="9"/>
      <c r="L10" s="31">
        <v>0</v>
      </c>
      <c r="M10" s="32"/>
      <c r="N10" s="31">
        <v>0</v>
      </c>
      <c r="O10" s="11"/>
      <c r="P10" s="10">
        <f t="shared" ref="P10:P11" si="4">SUM(L10-N10)</f>
        <v>0</v>
      </c>
      <c r="Q10" s="12" t="e">
        <f t="shared" si="1"/>
        <v>#DIV/0!</v>
      </c>
      <c r="R10" s="13"/>
      <c r="S10" s="14">
        <f>SUM(P10/C2)</f>
        <v>0</v>
      </c>
      <c r="T10" s="9"/>
      <c r="U10" s="31">
        <v>0</v>
      </c>
      <c r="V10" s="32"/>
      <c r="W10" s="31">
        <v>0</v>
      </c>
      <c r="X10" s="11"/>
      <c r="Y10" s="10">
        <f t="shared" ref="Y10:Y12" si="5">SUM(U10-W10)</f>
        <v>0</v>
      </c>
      <c r="Z10" s="12" t="e">
        <f t="shared" si="2"/>
        <v>#DIV/0!</v>
      </c>
      <c r="AA10" s="13"/>
      <c r="AB10" s="14">
        <f>SUM(Y10/C2)</f>
        <v>0</v>
      </c>
    </row>
    <row r="11" spans="1:28" x14ac:dyDescent="0.2">
      <c r="A11" s="8" t="s">
        <v>16</v>
      </c>
      <c r="B11" s="9"/>
      <c r="C11" s="31">
        <v>1191</v>
      </c>
      <c r="D11" s="32"/>
      <c r="E11" s="31">
        <v>53700</v>
      </c>
      <c r="F11" s="11"/>
      <c r="G11" s="10">
        <f t="shared" si="3"/>
        <v>-52509</v>
      </c>
      <c r="H11" s="12">
        <f t="shared" si="0"/>
        <v>2.2178770949720672</v>
      </c>
      <c r="I11" s="13"/>
      <c r="J11" s="14">
        <f>SUM(G11/C2)</f>
        <v>-12.810197609172969</v>
      </c>
      <c r="K11" s="9"/>
      <c r="L11" s="31">
        <v>1191</v>
      </c>
      <c r="M11" s="32"/>
      <c r="N11" s="31">
        <v>53700</v>
      </c>
      <c r="O11" s="11"/>
      <c r="P11" s="10">
        <f t="shared" si="4"/>
        <v>-52509</v>
      </c>
      <c r="Q11" s="12">
        <f t="shared" si="1"/>
        <v>2.2178770949720672</v>
      </c>
      <c r="R11" s="13"/>
      <c r="S11" s="14">
        <f>SUM(P11/C2)</f>
        <v>-12.810197609172969</v>
      </c>
      <c r="T11" s="9"/>
      <c r="U11" s="31">
        <v>1191</v>
      </c>
      <c r="V11" s="32"/>
      <c r="W11" s="31">
        <v>53700</v>
      </c>
      <c r="X11" s="11"/>
      <c r="Y11" s="10">
        <f t="shared" si="5"/>
        <v>-52509</v>
      </c>
      <c r="Z11" s="12">
        <f t="shared" si="2"/>
        <v>2.2178770949720672</v>
      </c>
      <c r="AA11" s="13"/>
      <c r="AB11" s="14">
        <f>SUM(Y11/C2)</f>
        <v>-12.810197609172969</v>
      </c>
    </row>
    <row r="12" spans="1:28" x14ac:dyDescent="0.2">
      <c r="A12" s="4" t="s">
        <v>11</v>
      </c>
      <c r="B12" s="15"/>
      <c r="C12" s="1">
        <f>SUM(C8:C11)</f>
        <v>109191</v>
      </c>
      <c r="D12" s="16"/>
      <c r="E12" s="1">
        <f>SUM(E8:E11)</f>
        <v>229700</v>
      </c>
      <c r="F12" s="17"/>
      <c r="G12" s="1">
        <f t="shared" si="3"/>
        <v>-120509</v>
      </c>
      <c r="H12" s="2">
        <f t="shared" si="0"/>
        <v>47.53635176316935</v>
      </c>
      <c r="I12" s="18"/>
      <c r="J12" s="3">
        <f>SUM(G12/C2)</f>
        <v>-29.399609660892899</v>
      </c>
      <c r="K12" s="15"/>
      <c r="L12" s="1">
        <f>SUM(L8:L11)</f>
        <v>109191</v>
      </c>
      <c r="M12" s="16"/>
      <c r="N12" s="1">
        <f>SUM(N8:N11)</f>
        <v>229700</v>
      </c>
      <c r="O12" s="17"/>
      <c r="P12" s="1">
        <f>SUM(P8:P11)</f>
        <v>-128509</v>
      </c>
      <c r="Q12" s="2">
        <f t="shared" si="1"/>
        <v>47.53635176316935</v>
      </c>
      <c r="R12" s="18"/>
      <c r="S12" s="3">
        <f>SUM(P12/C2)</f>
        <v>-31.351305196389362</v>
      </c>
      <c r="T12" s="15"/>
      <c r="U12" s="1">
        <f>SUM(U8:U11)</f>
        <v>109191</v>
      </c>
      <c r="V12" s="16"/>
      <c r="W12" s="1">
        <f>SUM(W8:W11)</f>
        <v>229700</v>
      </c>
      <c r="X12" s="17"/>
      <c r="Y12" s="1">
        <f t="shared" si="5"/>
        <v>-120509</v>
      </c>
      <c r="Z12" s="2">
        <f t="shared" si="2"/>
        <v>47.53635176316935</v>
      </c>
      <c r="AA12" s="18"/>
      <c r="AB12" s="3">
        <f>SUM(Y12/C2)</f>
        <v>-29.399609660892899</v>
      </c>
    </row>
    <row r="13" spans="1:28" x14ac:dyDescent="0.2">
      <c r="A13" s="19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x14ac:dyDescent="0.2">
      <c r="A14" s="20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25.5" x14ac:dyDescent="0.2">
      <c r="A15" s="8" t="s">
        <v>20</v>
      </c>
      <c r="B15" s="9"/>
      <c r="C15" s="31">
        <v>17000</v>
      </c>
      <c r="D15" s="32"/>
      <c r="E15" s="31">
        <v>34500</v>
      </c>
      <c r="F15" s="11"/>
      <c r="G15" s="10">
        <f>SUM(C15-E15)</f>
        <v>-17500</v>
      </c>
      <c r="H15" s="12">
        <f>SUM(C15/E15*100)</f>
        <v>49.275362318840585</v>
      </c>
      <c r="I15" s="13"/>
      <c r="J15" s="14">
        <f>SUM(G15/C2)</f>
        <v>-4.2693339838985116</v>
      </c>
      <c r="K15" s="9"/>
      <c r="L15" s="31">
        <v>17000</v>
      </c>
      <c r="M15" s="32"/>
      <c r="N15" s="31">
        <v>38000</v>
      </c>
      <c r="O15" s="11"/>
      <c r="P15" s="10">
        <f>SUM(L15-N15)</f>
        <v>-21000</v>
      </c>
      <c r="Q15" s="12">
        <f>SUM(L15/N15*100)</f>
        <v>44.736842105263158</v>
      </c>
      <c r="R15" s="13"/>
      <c r="S15" s="14">
        <f>SUM(P15/C2)</f>
        <v>-5.1232007806782143</v>
      </c>
      <c r="T15" s="9"/>
      <c r="U15" s="31">
        <v>17000</v>
      </c>
      <c r="V15" s="32"/>
      <c r="W15" s="31">
        <v>38000</v>
      </c>
      <c r="X15" s="11"/>
      <c r="Y15" s="10">
        <f>SUM(U15-W15)</f>
        <v>-21000</v>
      </c>
      <c r="Z15" s="12">
        <f>SUM(U15/W15*100)</f>
        <v>44.736842105263158</v>
      </c>
      <c r="AA15" s="13"/>
      <c r="AB15" s="14">
        <f>SUM(Y15/C2)</f>
        <v>-5.1232007806782143</v>
      </c>
    </row>
    <row r="16" spans="1:28" x14ac:dyDescent="0.2">
      <c r="A16" s="8" t="s">
        <v>29</v>
      </c>
      <c r="B16" s="9"/>
      <c r="C16" s="31">
        <v>180000</v>
      </c>
      <c r="D16" s="32"/>
      <c r="E16" s="31">
        <v>250000</v>
      </c>
      <c r="F16" s="11"/>
      <c r="G16" s="10">
        <f t="shared" ref="G16:G18" si="6">SUM(C16-E16)</f>
        <v>-70000</v>
      </c>
      <c r="H16" s="12">
        <f t="shared" ref="H16:H19" si="7">SUM(C16/E16*100)</f>
        <v>72</v>
      </c>
      <c r="I16" s="13"/>
      <c r="J16" s="14">
        <f>SUM(G16/C2)</f>
        <v>-17.077335935594046</v>
      </c>
      <c r="K16" s="9"/>
      <c r="L16" s="31">
        <v>180000</v>
      </c>
      <c r="M16" s="32"/>
      <c r="N16" s="31">
        <v>250000</v>
      </c>
      <c r="O16" s="11"/>
      <c r="P16" s="10">
        <f t="shared" ref="P16:P18" si="8">SUM(L16-N16)</f>
        <v>-70000</v>
      </c>
      <c r="Q16" s="12">
        <f t="shared" ref="Q16:Q19" si="9">SUM(L16/N16*100)</f>
        <v>72</v>
      </c>
      <c r="R16" s="13"/>
      <c r="S16" s="14">
        <f>SUM(P16/C2)</f>
        <v>-17.077335935594046</v>
      </c>
      <c r="T16" s="9"/>
      <c r="U16" s="31">
        <v>180000</v>
      </c>
      <c r="V16" s="32"/>
      <c r="W16" s="31">
        <v>250000</v>
      </c>
      <c r="X16" s="11"/>
      <c r="Y16" s="10">
        <f t="shared" ref="Y16:Y18" si="10">SUM(U16-W16)</f>
        <v>-70000</v>
      </c>
      <c r="Z16" s="12">
        <f t="shared" ref="Z16:Z19" si="11">SUM(U16/W16*100)</f>
        <v>72</v>
      </c>
      <c r="AA16" s="13"/>
      <c r="AB16" s="14">
        <f>SUM(Y16/C2)</f>
        <v>-17.077335935594046</v>
      </c>
    </row>
    <row r="17" spans="1:28" x14ac:dyDescent="0.2">
      <c r="A17" s="8" t="s">
        <v>19</v>
      </c>
      <c r="B17" s="9"/>
      <c r="C17" s="31">
        <v>20580</v>
      </c>
      <c r="D17" s="32"/>
      <c r="E17" s="31">
        <v>47000</v>
      </c>
      <c r="F17" s="11"/>
      <c r="G17" s="10">
        <f t="shared" si="6"/>
        <v>-26420</v>
      </c>
      <c r="H17" s="12">
        <f t="shared" si="7"/>
        <v>43.787234042553195</v>
      </c>
      <c r="I17" s="13"/>
      <c r="J17" s="14">
        <f>SUM(G17/C2)</f>
        <v>-6.4454745059770673</v>
      </c>
      <c r="K17" s="9"/>
      <c r="L17" s="31">
        <v>20580</v>
      </c>
      <c r="M17" s="32"/>
      <c r="N17" s="31">
        <v>47000</v>
      </c>
      <c r="O17" s="11"/>
      <c r="P17" s="10">
        <f t="shared" si="8"/>
        <v>-26420</v>
      </c>
      <c r="Q17" s="12">
        <f t="shared" si="9"/>
        <v>43.787234042553195</v>
      </c>
      <c r="R17" s="13"/>
      <c r="S17" s="14">
        <f>SUM(P17/C2)</f>
        <v>-6.4454745059770673</v>
      </c>
      <c r="T17" s="9"/>
      <c r="U17" s="31">
        <v>20580</v>
      </c>
      <c r="V17" s="32"/>
      <c r="W17" s="31">
        <v>47000</v>
      </c>
      <c r="X17" s="11"/>
      <c r="Y17" s="10">
        <f t="shared" si="10"/>
        <v>-26420</v>
      </c>
      <c r="Z17" s="12">
        <f t="shared" si="11"/>
        <v>43.787234042553195</v>
      </c>
      <c r="AA17" s="13"/>
      <c r="AB17" s="14">
        <f>SUM(Y17/C2)</f>
        <v>-6.4454745059770673</v>
      </c>
    </row>
    <row r="18" spans="1:28" x14ac:dyDescent="0.2">
      <c r="A18" s="8" t="s">
        <v>21</v>
      </c>
      <c r="B18" s="9"/>
      <c r="C18" s="31">
        <v>0</v>
      </c>
      <c r="D18" s="32"/>
      <c r="E18" s="31">
        <v>59500</v>
      </c>
      <c r="F18" s="11"/>
      <c r="G18" s="10">
        <f t="shared" si="6"/>
        <v>-59500</v>
      </c>
      <c r="H18" s="12">
        <f t="shared" si="7"/>
        <v>0</v>
      </c>
      <c r="I18" s="13"/>
      <c r="J18" s="14">
        <f>SUM(G18/C2)</f>
        <v>-14.515735545254941</v>
      </c>
      <c r="K18" s="9"/>
      <c r="L18" s="31">
        <v>0</v>
      </c>
      <c r="M18" s="32"/>
      <c r="N18" s="31">
        <v>64000</v>
      </c>
      <c r="O18" s="11"/>
      <c r="P18" s="10">
        <f t="shared" si="8"/>
        <v>-64000</v>
      </c>
      <c r="Q18" s="12">
        <f t="shared" si="9"/>
        <v>0</v>
      </c>
      <c r="R18" s="13"/>
      <c r="S18" s="14">
        <f>SUM(P18/C2)</f>
        <v>-15.6135642839717</v>
      </c>
      <c r="T18" s="9"/>
      <c r="U18" s="31">
        <v>0</v>
      </c>
      <c r="V18" s="32"/>
      <c r="W18" s="31">
        <v>64000</v>
      </c>
      <c r="X18" s="11"/>
      <c r="Y18" s="10">
        <f t="shared" si="10"/>
        <v>-64000</v>
      </c>
      <c r="Z18" s="12">
        <f t="shared" si="11"/>
        <v>0</v>
      </c>
      <c r="AA18" s="13"/>
      <c r="AB18" s="14">
        <f>SUM(Y18/C2)</f>
        <v>-15.6135642839717</v>
      </c>
    </row>
    <row r="19" spans="1:28" x14ac:dyDescent="0.2">
      <c r="A19" s="4" t="s">
        <v>11</v>
      </c>
      <c r="B19" s="15"/>
      <c r="C19" s="1">
        <f>SUM(C15:C18)</f>
        <v>217580</v>
      </c>
      <c r="D19" s="16"/>
      <c r="E19" s="1">
        <f>SUM(E15:E18)</f>
        <v>391000</v>
      </c>
      <c r="F19" s="17"/>
      <c r="G19" s="1">
        <f>SUM(G15:G18)</f>
        <v>-173420</v>
      </c>
      <c r="H19" s="2">
        <f t="shared" si="7"/>
        <v>55.647058823529413</v>
      </c>
      <c r="I19" s="18"/>
      <c r="J19" s="3">
        <f>SUM(G19/C2)</f>
        <v>-42.307879970724564</v>
      </c>
      <c r="K19" s="15" t="s">
        <v>10</v>
      </c>
      <c r="L19" s="1">
        <f>SUM(L15:L18)</f>
        <v>217580</v>
      </c>
      <c r="M19" s="16"/>
      <c r="N19" s="1">
        <f>SUM(N15:N18)</f>
        <v>399000</v>
      </c>
      <c r="O19" s="17"/>
      <c r="P19" s="1">
        <f>SUM(P15:P18)</f>
        <v>-181420</v>
      </c>
      <c r="Q19" s="2">
        <f t="shared" si="9"/>
        <v>54.531328320802011</v>
      </c>
      <c r="R19" s="18"/>
      <c r="S19" s="3">
        <f>SUM(S15:S18)</f>
        <v>-44.259575506221026</v>
      </c>
      <c r="T19" s="15"/>
      <c r="U19" s="1">
        <f>SUM(U15:U18)</f>
        <v>217580</v>
      </c>
      <c r="V19" s="16"/>
      <c r="W19" s="1">
        <f>SUM(W15:W18)</f>
        <v>399000</v>
      </c>
      <c r="X19" s="17"/>
      <c r="Y19" s="1">
        <f>SUM(Y15:Y18)</f>
        <v>-181420</v>
      </c>
      <c r="Z19" s="2">
        <f t="shared" si="11"/>
        <v>54.531328320802011</v>
      </c>
      <c r="AA19" s="18"/>
      <c r="AB19" s="3">
        <f>SUM(Y19/C2)</f>
        <v>-44.259575506221033</v>
      </c>
    </row>
    <row r="20" spans="1:28" x14ac:dyDescent="0.2">
      <c r="A20" s="21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2">
      <c r="A21" s="4" t="s">
        <v>13</v>
      </c>
      <c r="B21" s="22"/>
      <c r="C21" s="23">
        <f>SUM(C12+C19)</f>
        <v>326771</v>
      </c>
      <c r="D21" s="35">
        <f>SUM(E12+E19)</f>
        <v>620700</v>
      </c>
      <c r="E21" s="35"/>
      <c r="F21" s="24"/>
      <c r="G21" s="23">
        <f>SUM(G12+G19)</f>
        <v>-293929</v>
      </c>
      <c r="H21" s="25">
        <f>SUM(C21/D21*100)</f>
        <v>52.645561462864507</v>
      </c>
      <c r="I21" s="26"/>
      <c r="J21" s="27">
        <f>SUM(J12+J19)</f>
        <v>-71.707489631617463</v>
      </c>
      <c r="K21" s="28"/>
      <c r="L21" s="23">
        <f>SUM(L12+L19)</f>
        <v>326771</v>
      </c>
      <c r="M21" s="35">
        <f>SUM(N12+N19)</f>
        <v>628700</v>
      </c>
      <c r="N21" s="35"/>
      <c r="O21" s="24"/>
      <c r="P21" s="23">
        <f>SUM(P12+P19)</f>
        <v>-309929</v>
      </c>
      <c r="Q21" s="25">
        <f>SUM(L21/M21*100)</f>
        <v>51.975664068713222</v>
      </c>
      <c r="R21" s="26"/>
      <c r="S21" s="27">
        <f>SUM(S12+S19)</f>
        <v>-75.610880702610388</v>
      </c>
      <c r="T21" s="29"/>
      <c r="U21" s="23">
        <f>SUM(U12+U19)</f>
        <v>326771</v>
      </c>
      <c r="V21" s="35">
        <f>SUM(W12+W19)</f>
        <v>628700</v>
      </c>
      <c r="W21" s="35"/>
      <c r="X21" s="24"/>
      <c r="Y21" s="23">
        <f>SUM(Y12+Y19)</f>
        <v>-301929</v>
      </c>
      <c r="Z21" s="25">
        <f>SUM(U21/V21*100)</f>
        <v>51.975664068713222</v>
      </c>
      <c r="AA21" s="26"/>
      <c r="AB21" s="27">
        <f>SUM(AB12+AB19)</f>
        <v>-73.659185167113932</v>
      </c>
    </row>
    <row r="22" spans="1:28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</sheetData>
  <sheetProtection selectLockedCells="1" selectUnlockedCells="1"/>
  <mergeCells count="37">
    <mergeCell ref="A4:AB4"/>
    <mergeCell ref="B5:G5"/>
    <mergeCell ref="H5:J5"/>
    <mergeCell ref="K5:P5"/>
    <mergeCell ref="Q5:S5"/>
    <mergeCell ref="T5:Y5"/>
    <mergeCell ref="Z5:AB5"/>
    <mergeCell ref="X6:Y6"/>
    <mergeCell ref="AA6:AB6"/>
    <mergeCell ref="B7:J7"/>
    <mergeCell ref="K7:S7"/>
    <mergeCell ref="T7:AB7"/>
    <mergeCell ref="M6:N6"/>
    <mergeCell ref="O6:P6"/>
    <mergeCell ref="R6:S6"/>
    <mergeCell ref="T6:U6"/>
    <mergeCell ref="V6:W6"/>
    <mergeCell ref="B6:C6"/>
    <mergeCell ref="D6:E6"/>
    <mergeCell ref="F6:G6"/>
    <mergeCell ref="I6:J6"/>
    <mergeCell ref="K6:L6"/>
    <mergeCell ref="B13:J13"/>
    <mergeCell ref="K13:S13"/>
    <mergeCell ref="T13:AB13"/>
    <mergeCell ref="B14:J14"/>
    <mergeCell ref="K14:S14"/>
    <mergeCell ref="T14:AB14"/>
    <mergeCell ref="B20:J20"/>
    <mergeCell ref="K20:S20"/>
    <mergeCell ref="T20:AB20"/>
    <mergeCell ref="D21:E21"/>
    <mergeCell ref="A22:J22"/>
    <mergeCell ref="K22:S22"/>
    <mergeCell ref="T22:AB22"/>
    <mergeCell ref="M21:N21"/>
    <mergeCell ref="V21:W21"/>
  </mergeCells>
  <pageMargins left="0.7" right="0.7" top="0.75" bottom="0.75" header="0.51180555555555551" footer="0.51180555555555551"/>
  <pageSetup paperSize="8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22"/>
  <sheetViews>
    <sheetView tabSelected="1" workbookViewId="0">
      <selection activeCell="M30" sqref="M30"/>
    </sheetView>
  </sheetViews>
  <sheetFormatPr defaultColWidth="8.6640625" defaultRowHeight="12.75" x14ac:dyDescent="0.2"/>
  <cols>
    <col min="1" max="1" width="38.5" customWidth="1"/>
    <col min="2" max="2" width="3.33203125" customWidth="1"/>
    <col min="3" max="3" width="12.83203125" customWidth="1"/>
    <col min="4" max="4" width="3.5" customWidth="1"/>
    <col min="5" max="5" width="12.83203125" customWidth="1"/>
    <col min="6" max="6" width="3.33203125" customWidth="1"/>
    <col min="7" max="7" width="12.83203125" customWidth="1"/>
    <col min="8" max="8" width="12" customWidth="1"/>
    <col min="9" max="9" width="4.1640625" customWidth="1"/>
    <col min="10" max="10" width="9.83203125" customWidth="1"/>
    <col min="11" max="11" width="3.1640625" customWidth="1"/>
    <col min="12" max="12" width="12.5" customWidth="1"/>
    <col min="13" max="13" width="3.5" customWidth="1"/>
    <col min="14" max="14" width="14.6640625" customWidth="1"/>
    <col min="15" max="15" width="3.33203125" customWidth="1"/>
    <col min="16" max="16" width="12.83203125" customWidth="1"/>
    <col min="17" max="17" width="12.1640625" customWidth="1"/>
    <col min="18" max="18" width="4" customWidth="1"/>
    <col min="19" max="19" width="9.5" customWidth="1"/>
    <col min="20" max="20" width="3.33203125" customWidth="1"/>
    <col min="21" max="21" width="12.6640625" customWidth="1"/>
    <col min="22" max="22" width="3.1640625" customWidth="1"/>
    <col min="23" max="23" width="14.1640625" customWidth="1"/>
    <col min="24" max="24" width="3.1640625" customWidth="1"/>
    <col min="25" max="25" width="12.5" customWidth="1"/>
    <col min="26" max="26" width="12.1640625" customWidth="1"/>
    <col min="27" max="27" width="4.1640625" customWidth="1"/>
    <col min="28" max="28" width="9.5" customWidth="1"/>
  </cols>
  <sheetData>
    <row r="2" spans="1:28" x14ac:dyDescent="0.2">
      <c r="A2" t="s">
        <v>27</v>
      </c>
      <c r="C2" s="30">
        <v>8678</v>
      </c>
    </row>
    <row r="4" spans="1:28" ht="38.25" customHeight="1" x14ac:dyDescent="0.2">
      <c r="A4" s="40" t="s">
        <v>32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x14ac:dyDescent="0.2">
      <c r="A5" s="4" t="s">
        <v>0</v>
      </c>
      <c r="B5" s="46" t="s">
        <v>17</v>
      </c>
      <c r="C5" s="46"/>
      <c r="D5" s="46"/>
      <c r="E5" s="46"/>
      <c r="F5" s="46"/>
      <c r="G5" s="46"/>
      <c r="H5" s="36" t="s">
        <v>1</v>
      </c>
      <c r="I5" s="36"/>
      <c r="J5" s="36"/>
      <c r="K5" s="37" t="s">
        <v>18</v>
      </c>
      <c r="L5" s="37"/>
      <c r="M5" s="37"/>
      <c r="N5" s="37"/>
      <c r="O5" s="37"/>
      <c r="P5" s="37"/>
      <c r="Q5" s="38" t="s">
        <v>1</v>
      </c>
      <c r="R5" s="38"/>
      <c r="S5" s="38"/>
      <c r="T5" s="39" t="s">
        <v>31</v>
      </c>
      <c r="U5" s="39"/>
      <c r="V5" s="39"/>
      <c r="W5" s="39"/>
      <c r="X5" s="39"/>
      <c r="Y5" s="39"/>
      <c r="Z5" s="41" t="s">
        <v>1</v>
      </c>
      <c r="AA5" s="41"/>
      <c r="AB5" s="41"/>
    </row>
    <row r="6" spans="1:28" ht="25.5" customHeight="1" x14ac:dyDescent="0.2">
      <c r="A6" s="5" t="s">
        <v>2</v>
      </c>
      <c r="B6" s="42" t="s">
        <v>3</v>
      </c>
      <c r="C6" s="42"/>
      <c r="D6" s="43" t="s">
        <v>4</v>
      </c>
      <c r="E6" s="43"/>
      <c r="F6" s="44" t="s">
        <v>5</v>
      </c>
      <c r="G6" s="44"/>
      <c r="H6" s="6" t="s">
        <v>6</v>
      </c>
      <c r="I6" s="45" t="s">
        <v>7</v>
      </c>
      <c r="J6" s="45"/>
      <c r="K6" s="42" t="s">
        <v>3</v>
      </c>
      <c r="L6" s="42"/>
      <c r="M6" s="43" t="s">
        <v>4</v>
      </c>
      <c r="N6" s="43"/>
      <c r="O6" s="44" t="s">
        <v>5</v>
      </c>
      <c r="P6" s="44"/>
      <c r="Q6" s="6" t="s">
        <v>6</v>
      </c>
      <c r="R6" s="45" t="s">
        <v>7</v>
      </c>
      <c r="S6" s="45"/>
      <c r="T6" s="42" t="s">
        <v>3</v>
      </c>
      <c r="U6" s="42"/>
      <c r="V6" s="43" t="s">
        <v>4</v>
      </c>
      <c r="W6" s="43"/>
      <c r="X6" s="44" t="s">
        <v>5</v>
      </c>
      <c r="Y6" s="44"/>
      <c r="Z6" s="6" t="s">
        <v>6</v>
      </c>
      <c r="AA6" s="45" t="s">
        <v>7</v>
      </c>
      <c r="AB6" s="45"/>
    </row>
    <row r="7" spans="1:28" x14ac:dyDescent="0.2">
      <c r="A7" s="7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x14ac:dyDescent="0.2">
      <c r="A8" s="8" t="s">
        <v>9</v>
      </c>
      <c r="B8" s="9"/>
      <c r="C8" s="31">
        <v>0</v>
      </c>
      <c r="D8" s="32"/>
      <c r="E8" s="31">
        <v>0</v>
      </c>
      <c r="F8" s="11"/>
      <c r="G8" s="10">
        <f>SUM(C8-E8)</f>
        <v>0</v>
      </c>
      <c r="H8" s="12" t="e">
        <f>SUM(C8/E8)*100</f>
        <v>#DIV/0!</v>
      </c>
      <c r="I8" s="13"/>
      <c r="J8" s="14">
        <f>SUM(G8/C2)</f>
        <v>0</v>
      </c>
      <c r="K8" s="9"/>
      <c r="L8" s="31">
        <v>0</v>
      </c>
      <c r="M8" s="32"/>
      <c r="N8" s="31">
        <v>0</v>
      </c>
      <c r="O8" s="11"/>
      <c r="P8" s="10">
        <f>SUM(L8-N8)</f>
        <v>0</v>
      </c>
      <c r="Q8" s="12" t="e">
        <f>SUM(L8/N8)*100</f>
        <v>#DIV/0!</v>
      </c>
      <c r="R8" s="13"/>
      <c r="S8" s="14">
        <f>SUM(P8/C2)</f>
        <v>0</v>
      </c>
      <c r="T8" s="9"/>
      <c r="U8" s="31">
        <v>0</v>
      </c>
      <c r="V8" s="32"/>
      <c r="W8" s="31">
        <v>0</v>
      </c>
      <c r="X8" s="11"/>
      <c r="Y8" s="10">
        <f>SUM(U8-W8)</f>
        <v>0</v>
      </c>
      <c r="Z8" s="12" t="e">
        <f>SUM(U8/W8)*100</f>
        <v>#DIV/0!</v>
      </c>
      <c r="AA8" s="13"/>
      <c r="AB8" s="14">
        <f>SUM(Y8/C2)</f>
        <v>0</v>
      </c>
    </row>
    <row r="9" spans="1:28" x14ac:dyDescent="0.2">
      <c r="A9" s="8" t="s">
        <v>15</v>
      </c>
      <c r="B9" s="9"/>
      <c r="C9" s="31">
        <v>6000</v>
      </c>
      <c r="D9" s="32"/>
      <c r="E9" s="31">
        <v>0</v>
      </c>
      <c r="F9" s="11"/>
      <c r="G9" s="10">
        <v>0</v>
      </c>
      <c r="H9" s="12" t="e">
        <f t="shared" ref="H9:H12" si="0">SUM(C9/E9)*100</f>
        <v>#DIV/0!</v>
      </c>
      <c r="I9" s="13"/>
      <c r="J9" s="14">
        <f>SUM(G9/C2)</f>
        <v>0</v>
      </c>
      <c r="K9" s="9"/>
      <c r="L9" s="31">
        <v>6000</v>
      </c>
      <c r="M9" s="32"/>
      <c r="N9" s="31">
        <v>0</v>
      </c>
      <c r="O9" s="11"/>
      <c r="P9" s="10">
        <v>0</v>
      </c>
      <c r="Q9" s="12" t="e">
        <f t="shared" ref="Q9:Q12" si="1">SUM(L9/N9)*100</f>
        <v>#DIV/0!</v>
      </c>
      <c r="R9" s="13"/>
      <c r="S9" s="14">
        <f>SUM(P9/C2)</f>
        <v>0</v>
      </c>
      <c r="T9" s="9"/>
      <c r="U9" s="31">
        <v>6000</v>
      </c>
      <c r="V9" s="32"/>
      <c r="W9" s="31">
        <v>0</v>
      </c>
      <c r="X9" s="11"/>
      <c r="Y9" s="10">
        <v>0</v>
      </c>
      <c r="Z9" s="12" t="e">
        <f t="shared" ref="Z9:Z12" si="2">SUM(U9/W9)*100</f>
        <v>#DIV/0!</v>
      </c>
      <c r="AA9" s="13"/>
      <c r="AB9" s="14">
        <f>SUM(Y9/C2)</f>
        <v>0</v>
      </c>
    </row>
    <row r="10" spans="1:28" x14ac:dyDescent="0.2">
      <c r="A10" s="8" t="s">
        <v>14</v>
      </c>
      <c r="B10" s="9"/>
      <c r="C10" s="31">
        <v>5000</v>
      </c>
      <c r="D10" s="32"/>
      <c r="E10" s="31">
        <v>7000</v>
      </c>
      <c r="F10" s="11"/>
      <c r="G10" s="10">
        <f t="shared" ref="G10:G12" si="3">SUM(C10-E10)</f>
        <v>-2000</v>
      </c>
      <c r="H10" s="12">
        <f t="shared" si="0"/>
        <v>71.428571428571431</v>
      </c>
      <c r="I10" s="13"/>
      <c r="J10" s="14">
        <f>SUM(G10/C2)</f>
        <v>-0.23046784973496198</v>
      </c>
      <c r="K10" s="9"/>
      <c r="L10" s="31">
        <v>5000</v>
      </c>
      <c r="M10" s="32"/>
      <c r="N10" s="31">
        <v>7000</v>
      </c>
      <c r="O10" s="11"/>
      <c r="P10" s="10">
        <f t="shared" ref="P10:P11" si="4">SUM(L10-N10)</f>
        <v>-2000</v>
      </c>
      <c r="Q10" s="12">
        <f t="shared" si="1"/>
        <v>71.428571428571431</v>
      </c>
      <c r="R10" s="13"/>
      <c r="S10" s="14">
        <f>SUM(P10/C2)</f>
        <v>-0.23046784973496198</v>
      </c>
      <c r="T10" s="9"/>
      <c r="U10" s="31">
        <v>5000</v>
      </c>
      <c r="V10" s="32"/>
      <c r="W10" s="31">
        <v>7000</v>
      </c>
      <c r="X10" s="11"/>
      <c r="Y10" s="10">
        <f t="shared" ref="Y10:Y12" si="5">SUM(U10-W10)</f>
        <v>-2000</v>
      </c>
      <c r="Z10" s="12">
        <f t="shared" si="2"/>
        <v>71.428571428571431</v>
      </c>
      <c r="AA10" s="13"/>
      <c r="AB10" s="14">
        <f>SUM(Y10/C2)</f>
        <v>-0.23046784973496198</v>
      </c>
    </row>
    <row r="11" spans="1:28" x14ac:dyDescent="0.2">
      <c r="A11" s="8" t="s">
        <v>16</v>
      </c>
      <c r="B11" s="9"/>
      <c r="C11" s="31">
        <v>21000</v>
      </c>
      <c r="D11" s="32"/>
      <c r="E11" s="31">
        <v>204000</v>
      </c>
      <c r="F11" s="11"/>
      <c r="G11" s="10">
        <f t="shared" si="3"/>
        <v>-183000</v>
      </c>
      <c r="H11" s="12">
        <f t="shared" si="0"/>
        <v>10.294117647058822</v>
      </c>
      <c r="I11" s="13"/>
      <c r="J11" s="14">
        <f>SUM(G11/C2)</f>
        <v>-21.087808250749021</v>
      </c>
      <c r="K11" s="9"/>
      <c r="L11" s="31">
        <v>21000</v>
      </c>
      <c r="M11" s="32"/>
      <c r="N11" s="31">
        <v>204000</v>
      </c>
      <c r="O11" s="11"/>
      <c r="P11" s="10">
        <f t="shared" si="4"/>
        <v>-183000</v>
      </c>
      <c r="Q11" s="12">
        <f t="shared" si="1"/>
        <v>10.294117647058822</v>
      </c>
      <c r="R11" s="13"/>
      <c r="S11" s="14">
        <f>SUM(P11/C2)</f>
        <v>-21.087808250749021</v>
      </c>
      <c r="T11" s="9"/>
      <c r="U11" s="31">
        <v>21000</v>
      </c>
      <c r="V11" s="32"/>
      <c r="W11" s="31">
        <v>204000</v>
      </c>
      <c r="X11" s="11"/>
      <c r="Y11" s="10">
        <f t="shared" si="5"/>
        <v>-183000</v>
      </c>
      <c r="Z11" s="12">
        <f t="shared" si="2"/>
        <v>10.294117647058822</v>
      </c>
      <c r="AA11" s="13"/>
      <c r="AB11" s="14">
        <f>SUM(Y11/C2)</f>
        <v>-21.087808250749021</v>
      </c>
    </row>
    <row r="12" spans="1:28" x14ac:dyDescent="0.2">
      <c r="A12" s="4" t="s">
        <v>11</v>
      </c>
      <c r="B12" s="15"/>
      <c r="C12" s="1">
        <f>SUM(C8:C11)</f>
        <v>32000</v>
      </c>
      <c r="D12" s="16"/>
      <c r="E12" s="1">
        <f>SUM(E8:E11)</f>
        <v>211000</v>
      </c>
      <c r="F12" s="17"/>
      <c r="G12" s="1">
        <f t="shared" si="3"/>
        <v>-179000</v>
      </c>
      <c r="H12" s="2">
        <f t="shared" si="0"/>
        <v>15.165876777251185</v>
      </c>
      <c r="I12" s="18"/>
      <c r="J12" s="3">
        <f>SUM(G12/C2)</f>
        <v>-20.626872551279096</v>
      </c>
      <c r="K12" s="15"/>
      <c r="L12" s="1">
        <f>SUM(L8:L11)</f>
        <v>32000</v>
      </c>
      <c r="M12" s="16"/>
      <c r="N12" s="1">
        <f>SUM(N8:N11)</f>
        <v>211000</v>
      </c>
      <c r="O12" s="17"/>
      <c r="P12" s="1">
        <f>SUM(P8:P11)</f>
        <v>-185000</v>
      </c>
      <c r="Q12" s="2">
        <f t="shared" si="1"/>
        <v>15.165876777251185</v>
      </c>
      <c r="R12" s="18"/>
      <c r="S12" s="3">
        <f>SUM(P12/C2)</f>
        <v>-21.318276100483981</v>
      </c>
      <c r="T12" s="15"/>
      <c r="U12" s="1">
        <f>SUM(U8:U11)</f>
        <v>32000</v>
      </c>
      <c r="V12" s="16"/>
      <c r="W12" s="1">
        <f>SUM(W8:W11)</f>
        <v>211000</v>
      </c>
      <c r="X12" s="17"/>
      <c r="Y12" s="1">
        <f t="shared" si="5"/>
        <v>-179000</v>
      </c>
      <c r="Z12" s="2">
        <f t="shared" si="2"/>
        <v>15.165876777251185</v>
      </c>
      <c r="AA12" s="18"/>
      <c r="AB12" s="3">
        <f>SUM(Y12/C2)</f>
        <v>-20.626872551279096</v>
      </c>
    </row>
    <row r="13" spans="1:28" x14ac:dyDescent="0.2">
      <c r="A13" s="19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x14ac:dyDescent="0.2">
      <c r="A14" s="20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25.5" x14ac:dyDescent="0.2">
      <c r="A15" s="8" t="s">
        <v>23</v>
      </c>
      <c r="B15" s="9"/>
      <c r="C15" s="31">
        <v>11000</v>
      </c>
      <c r="D15" s="32"/>
      <c r="E15" s="31">
        <v>12500</v>
      </c>
      <c r="F15" s="11"/>
      <c r="G15" s="10">
        <f>SUM(C15-E15)</f>
        <v>-1500</v>
      </c>
      <c r="H15" s="12">
        <f>SUM(C15/E15*100)</f>
        <v>88</v>
      </c>
      <c r="I15" s="13"/>
      <c r="J15" s="14">
        <f>SUM(G15/C2)</f>
        <v>-0.17285088730122147</v>
      </c>
      <c r="K15" s="9"/>
      <c r="L15" s="31">
        <v>11000</v>
      </c>
      <c r="M15" s="32"/>
      <c r="N15" s="31">
        <v>13750</v>
      </c>
      <c r="O15" s="11"/>
      <c r="P15" s="10">
        <f>SUM(L15-N15)</f>
        <v>-2750</v>
      </c>
      <c r="Q15" s="12">
        <f>SUM(L15/N15*100)</f>
        <v>80</v>
      </c>
      <c r="R15" s="13"/>
      <c r="S15" s="14">
        <f>SUM(P15/C2)</f>
        <v>-0.31689329338557271</v>
      </c>
      <c r="T15" s="9"/>
      <c r="U15" s="31">
        <v>11000</v>
      </c>
      <c r="V15" s="32"/>
      <c r="W15" s="31">
        <v>13750</v>
      </c>
      <c r="X15" s="11"/>
      <c r="Y15" s="10">
        <f>SUM(U15-W15)</f>
        <v>-2750</v>
      </c>
      <c r="Z15" s="12">
        <f>SUM(U15/W15*100)</f>
        <v>80</v>
      </c>
      <c r="AA15" s="13"/>
      <c r="AB15" s="14">
        <f>SUM(Y15/C2)</f>
        <v>-0.31689329338557271</v>
      </c>
    </row>
    <row r="16" spans="1:28" ht="25.5" x14ac:dyDescent="0.2">
      <c r="A16" s="8" t="s">
        <v>30</v>
      </c>
      <c r="B16" s="9"/>
      <c r="C16" s="31">
        <v>300000</v>
      </c>
      <c r="D16" s="32"/>
      <c r="E16" s="31">
        <v>352750</v>
      </c>
      <c r="F16" s="11"/>
      <c r="G16" s="10">
        <f t="shared" ref="G16:G18" si="6">SUM(C16-E16)</f>
        <v>-52750</v>
      </c>
      <c r="H16" s="12">
        <f t="shared" ref="H16:H19" si="7">SUM(C16/E16*100)</f>
        <v>85.046066619418852</v>
      </c>
      <c r="I16" s="13"/>
      <c r="J16" s="14">
        <f>SUM(G16/C2)</f>
        <v>-6.0785895367596217</v>
      </c>
      <c r="K16" s="9"/>
      <c r="L16" s="31">
        <v>300000</v>
      </c>
      <c r="M16" s="32"/>
      <c r="N16" s="31">
        <v>352750</v>
      </c>
      <c r="O16" s="11"/>
      <c r="P16" s="10">
        <f t="shared" ref="P16:P18" si="8">SUM(L16-N16)</f>
        <v>-52750</v>
      </c>
      <c r="Q16" s="12">
        <f t="shared" ref="Q16:Q19" si="9">SUM(L16/N16*100)</f>
        <v>85.046066619418852</v>
      </c>
      <c r="R16" s="13"/>
      <c r="S16" s="14">
        <f>SUM(P16/C2)</f>
        <v>-6.0785895367596217</v>
      </c>
      <c r="T16" s="9"/>
      <c r="U16" s="31">
        <v>300000</v>
      </c>
      <c r="V16" s="32"/>
      <c r="W16" s="31">
        <v>368000</v>
      </c>
      <c r="X16" s="11"/>
      <c r="Y16" s="10">
        <f t="shared" ref="Y16:Y18" si="10">SUM(U16-W16)</f>
        <v>-68000</v>
      </c>
      <c r="Z16" s="12">
        <f t="shared" ref="Z16:Z19" si="11">SUM(U16/W16*100)</f>
        <v>81.521739130434781</v>
      </c>
      <c r="AA16" s="13"/>
      <c r="AB16" s="14">
        <f>SUM(Y16/C2)</f>
        <v>-7.8359068909887073</v>
      </c>
    </row>
    <row r="17" spans="1:28" x14ac:dyDescent="0.2">
      <c r="A17" s="8" t="s">
        <v>22</v>
      </c>
      <c r="B17" s="9"/>
      <c r="C17" s="31">
        <v>12000</v>
      </c>
      <c r="D17" s="32"/>
      <c r="E17" s="31">
        <v>13500</v>
      </c>
      <c r="F17" s="11"/>
      <c r="G17" s="10">
        <f t="shared" si="6"/>
        <v>-1500</v>
      </c>
      <c r="H17" s="12">
        <f t="shared" si="7"/>
        <v>88.888888888888886</v>
      </c>
      <c r="I17" s="13"/>
      <c r="J17" s="14">
        <f>SUM(G17/C2)</f>
        <v>-0.17285088730122147</v>
      </c>
      <c r="K17" s="9"/>
      <c r="L17" s="31">
        <v>12000</v>
      </c>
      <c r="M17" s="32"/>
      <c r="N17" s="31">
        <v>14850</v>
      </c>
      <c r="O17" s="11"/>
      <c r="P17" s="10">
        <f t="shared" si="8"/>
        <v>-2850</v>
      </c>
      <c r="Q17" s="12">
        <f t="shared" si="9"/>
        <v>80.808080808080803</v>
      </c>
      <c r="R17" s="13"/>
      <c r="S17" s="14">
        <f>SUM(P17/C2)</f>
        <v>-0.32841668587232081</v>
      </c>
      <c r="T17" s="9"/>
      <c r="U17" s="31">
        <v>12000</v>
      </c>
      <c r="V17" s="32"/>
      <c r="W17" s="31">
        <v>14850</v>
      </c>
      <c r="X17" s="11"/>
      <c r="Y17" s="10">
        <f t="shared" si="10"/>
        <v>-2850</v>
      </c>
      <c r="Z17" s="12">
        <f t="shared" si="11"/>
        <v>80.808080808080803</v>
      </c>
      <c r="AA17" s="13"/>
      <c r="AB17" s="14">
        <f>SUM(Y17/C2)</f>
        <v>-0.32841668587232081</v>
      </c>
    </row>
    <row r="18" spans="1:28" x14ac:dyDescent="0.2">
      <c r="A18" s="8" t="s">
        <v>24</v>
      </c>
      <c r="B18" s="9"/>
      <c r="C18" s="31">
        <v>15000</v>
      </c>
      <c r="D18" s="32"/>
      <c r="E18" s="31">
        <v>102200</v>
      </c>
      <c r="F18" s="11"/>
      <c r="G18" s="10">
        <f t="shared" si="6"/>
        <v>-87200</v>
      </c>
      <c r="H18" s="12">
        <f t="shared" si="7"/>
        <v>14.677103718199607</v>
      </c>
      <c r="I18" s="13"/>
      <c r="J18" s="14">
        <f>SUM(G18/C2)</f>
        <v>-10.048398248444341</v>
      </c>
      <c r="K18" s="9"/>
      <c r="L18" s="31">
        <v>15000</v>
      </c>
      <c r="M18" s="32"/>
      <c r="N18" s="31">
        <v>102200</v>
      </c>
      <c r="O18" s="11"/>
      <c r="P18" s="10">
        <f t="shared" si="8"/>
        <v>-87200</v>
      </c>
      <c r="Q18" s="12">
        <f t="shared" si="9"/>
        <v>14.677103718199607</v>
      </c>
      <c r="R18" s="13"/>
      <c r="S18" s="14">
        <f>SUM(P18/C2)</f>
        <v>-10.048398248444341</v>
      </c>
      <c r="T18" s="9"/>
      <c r="U18" s="31">
        <v>15000</v>
      </c>
      <c r="V18" s="32"/>
      <c r="W18" s="31">
        <v>115000</v>
      </c>
      <c r="X18" s="11"/>
      <c r="Y18" s="10">
        <f t="shared" si="10"/>
        <v>-100000</v>
      </c>
      <c r="Z18" s="12">
        <f t="shared" si="11"/>
        <v>13.043478260869565</v>
      </c>
      <c r="AA18" s="13"/>
      <c r="AB18" s="14">
        <f>SUM(Y18/C2)</f>
        <v>-11.523392486748099</v>
      </c>
    </row>
    <row r="19" spans="1:28" x14ac:dyDescent="0.2">
      <c r="A19" s="4" t="s">
        <v>11</v>
      </c>
      <c r="B19" s="15"/>
      <c r="C19" s="1">
        <f>SUM(C15:C18)</f>
        <v>338000</v>
      </c>
      <c r="D19" s="16"/>
      <c r="E19" s="1">
        <f>SUM(E15:E18)</f>
        <v>480950</v>
      </c>
      <c r="F19" s="17"/>
      <c r="G19" s="1">
        <f>SUM(G15:G18)</f>
        <v>-142950</v>
      </c>
      <c r="H19" s="2">
        <f t="shared" si="7"/>
        <v>70.277575631562527</v>
      </c>
      <c r="I19" s="18"/>
      <c r="J19" s="3">
        <f>SUM(G19/C2)</f>
        <v>-16.472689559806408</v>
      </c>
      <c r="K19" s="15" t="s">
        <v>10</v>
      </c>
      <c r="L19" s="1">
        <f>SUM(L15:L18)</f>
        <v>338000</v>
      </c>
      <c r="M19" s="16"/>
      <c r="N19" s="1">
        <f>SUM(N15:N18)</f>
        <v>483550</v>
      </c>
      <c r="O19" s="17"/>
      <c r="P19" s="1">
        <f>SUM(P15:P18)</f>
        <v>-145550</v>
      </c>
      <c r="Q19" s="2">
        <f t="shared" si="9"/>
        <v>69.899700134422503</v>
      </c>
      <c r="R19" s="18"/>
      <c r="S19" s="3">
        <f>SUM(S15:S18)</f>
        <v>-16.772297764461857</v>
      </c>
      <c r="T19" s="15"/>
      <c r="U19" s="1">
        <f>SUM(U15:U18)</f>
        <v>338000</v>
      </c>
      <c r="V19" s="16"/>
      <c r="W19" s="1">
        <f>SUM(W15:W18)</f>
        <v>511600</v>
      </c>
      <c r="X19" s="17"/>
      <c r="Y19" s="1">
        <f>SUM(Y15:Y18)</f>
        <v>-173600</v>
      </c>
      <c r="Z19" s="2">
        <f t="shared" si="11"/>
        <v>66.067240031274437</v>
      </c>
      <c r="AA19" s="18"/>
      <c r="AB19" s="3">
        <f>SUM(Y19/C2)</f>
        <v>-20.004609356994699</v>
      </c>
    </row>
    <row r="20" spans="1:28" x14ac:dyDescent="0.2">
      <c r="A20" s="21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2">
      <c r="A21" s="4" t="s">
        <v>13</v>
      </c>
      <c r="B21" s="22"/>
      <c r="C21" s="23">
        <f>SUM(C12+C19)</f>
        <v>370000</v>
      </c>
      <c r="D21" s="35">
        <f>SUM(E12+E19)</f>
        <v>691950</v>
      </c>
      <c r="E21" s="35"/>
      <c r="F21" s="24"/>
      <c r="G21" s="23">
        <f>SUM(G12+G19)</f>
        <v>-321950</v>
      </c>
      <c r="H21" s="25">
        <f>SUM(C21/D21*100)</f>
        <v>53.472071681479875</v>
      </c>
      <c r="I21" s="26"/>
      <c r="J21" s="27">
        <f>SUM(J12+J19)</f>
        <v>-37.099562111085504</v>
      </c>
      <c r="K21" s="28"/>
      <c r="L21" s="23">
        <f>SUM(L12+L19)</f>
        <v>370000</v>
      </c>
      <c r="M21" s="35">
        <f>SUM(N12+N19)</f>
        <v>694550</v>
      </c>
      <c r="N21" s="35"/>
      <c r="O21" s="24"/>
      <c r="P21" s="23">
        <f>SUM(P12+P19)</f>
        <v>-330550</v>
      </c>
      <c r="Q21" s="25">
        <f>SUM(L21/M21*100)</f>
        <v>53.271902670794034</v>
      </c>
      <c r="R21" s="26"/>
      <c r="S21" s="27">
        <f>SUM(S12+S19)</f>
        <v>-38.090573864945839</v>
      </c>
      <c r="T21" s="29"/>
      <c r="U21" s="23">
        <f>SUM(U12+U19)</f>
        <v>370000</v>
      </c>
      <c r="V21" s="35">
        <f>SUM(W12+W19)</f>
        <v>722600</v>
      </c>
      <c r="W21" s="35"/>
      <c r="X21" s="24"/>
      <c r="Y21" s="23">
        <f>SUM(Y12+Y19)</f>
        <v>-352600</v>
      </c>
      <c r="Z21" s="25">
        <f>SUM(U21/V21*100)</f>
        <v>51.203985607528367</v>
      </c>
      <c r="AA21" s="26"/>
      <c r="AB21" s="27">
        <f>SUM(AB12+AB19)</f>
        <v>-40.631481908273798</v>
      </c>
    </row>
    <row r="22" spans="1:28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</sheetData>
  <sheetProtection selectLockedCells="1" selectUnlockedCells="1"/>
  <mergeCells count="37">
    <mergeCell ref="A4:AB4"/>
    <mergeCell ref="B14:J14"/>
    <mergeCell ref="K14:S14"/>
    <mergeCell ref="T14:AB14"/>
    <mergeCell ref="Z5:AB5"/>
    <mergeCell ref="B6:C6"/>
    <mergeCell ref="D6:E6"/>
    <mergeCell ref="F6:G6"/>
    <mergeCell ref="I6:J6"/>
    <mergeCell ref="K6:L6"/>
    <mergeCell ref="M6:N6"/>
    <mergeCell ref="O6:P6"/>
    <mergeCell ref="R6:S6"/>
    <mergeCell ref="T6:U6"/>
    <mergeCell ref="V6:W6"/>
    <mergeCell ref="X6:Y6"/>
    <mergeCell ref="AA6:AB6"/>
    <mergeCell ref="B5:G5"/>
    <mergeCell ref="H5:J5"/>
    <mergeCell ref="K5:P5"/>
    <mergeCell ref="Q5:S5"/>
    <mergeCell ref="T5:Y5"/>
    <mergeCell ref="B7:J7"/>
    <mergeCell ref="K7:S7"/>
    <mergeCell ref="T7:AB7"/>
    <mergeCell ref="B13:J13"/>
    <mergeCell ref="K13:S13"/>
    <mergeCell ref="T13:AB13"/>
    <mergeCell ref="A22:J22"/>
    <mergeCell ref="K22:S22"/>
    <mergeCell ref="T22:AB22"/>
    <mergeCell ref="B20:J20"/>
    <mergeCell ref="K20:S20"/>
    <mergeCell ref="T20:AB20"/>
    <mergeCell ref="D21:E21"/>
    <mergeCell ref="M21:N21"/>
    <mergeCell ref="V21:W2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Bellinzago lombardo</vt:lpstr>
      <vt:lpstr>Liscate</vt:lpstr>
      <vt:lpstr>Pozzuolo Martesana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Cerea</dc:creator>
  <cp:lastModifiedBy>Soraya Bebahan</cp:lastModifiedBy>
  <cp:revision>0</cp:revision>
  <cp:lastPrinted>2023-11-28T16:43:52Z</cp:lastPrinted>
  <dcterms:created xsi:type="dcterms:W3CDTF">2021-03-18T08:13:20Z</dcterms:created>
  <dcterms:modified xsi:type="dcterms:W3CDTF">2024-05-27T11:46:53Z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